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Admin\Desktop\25-26-Schedules\Title-I-2526\"/>
    </mc:Choice>
  </mc:AlternateContent>
  <xr:revisionPtr revIDLastSave="0" documentId="13_ncr:1_{16D95E38-B3C7-4DAD-88D1-6673D6E8A6B5}" xr6:coauthVersionLast="47" xr6:coauthVersionMax="47" xr10:uidLastSave="{00000000-0000-0000-0000-000000000000}"/>
  <bookViews>
    <workbookView xWindow="0" yWindow="0" windowWidth="23040" windowHeight="12240" tabRatio="688" xr2:uid="{00000000-000D-0000-FFFF-FFFF00000000}"/>
  </bookViews>
  <sheets>
    <sheet name="School-level PFEP (English)" sheetId="1" r:id="rId1"/>
    <sheet name="School-level PFEP (Spanish)" sheetId="10" r:id="rId2"/>
    <sheet name="School-level PFP (Haitian-C.)" sheetId="11" r:id="rId3"/>
    <sheet name="Steps to Complete PFEP" sheetId="15" r:id="rId4"/>
    <sheet name="Steps to Upload the PFEP" sheetId="16" r:id="rId5"/>
    <sheet name="Steps to Complete P. Assurance" sheetId="17" r:id="rId6"/>
    <sheet name="DATA Source" sheetId="9" state="hidden" r:id="rId7"/>
    <sheet name="Sheet1" sheetId="18" state="hidden" r:id="rId8"/>
  </sheets>
  <definedNames>
    <definedName name="_xlnm._FilterDatabase" localSheetId="0" hidden="1">'School-level PFEP (English)'!$A$1:$J$56</definedName>
    <definedName name="Activity">#REF!</definedName>
    <definedName name="Date">#REF!</definedName>
    <definedName name="Dates">#REF!</definedName>
    <definedName name="Evidence">#REF!</definedName>
    <definedName name="Evidence1">#REF!</definedName>
    <definedName name="From">#REF!</definedName>
    <definedName name="From1">#REF!</definedName>
    <definedName name="Home">#REF!</definedName>
    <definedName name="Loc">#REF!</definedName>
    <definedName name="Loc.">Sheet1!$A:$A</definedName>
    <definedName name="Location">#REF!</definedName>
    <definedName name="_xlnm.Print_Area" localSheetId="0">'School-level PFEP (English)'!$A$1:$K$105</definedName>
    <definedName name="_xlnm.Print_Area" localSheetId="1">'School-level PFEP (Spanish)'!$A$1:$J$104</definedName>
    <definedName name="_xlnm.Print_Area" localSheetId="2">'School-level PFP (Haitian-C.)'!$A$1:$J$104</definedName>
    <definedName name="School">#REF!</definedName>
    <definedName name="Schoolname">#REF!</definedName>
    <definedName name="Staff">#REF!</definedName>
    <definedName name="Test">#REF!</definedName>
    <definedName name="Test1">#REF!</definedName>
    <definedName name="Test2">#REF!</definedName>
    <definedName name="TFrame">#REF!</definedName>
    <definedName name="Timeframe">#REF!</definedName>
    <definedName name="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0" l="1"/>
  <c r="E60" i="11"/>
  <c r="E59" i="11"/>
  <c r="E58" i="11"/>
  <c r="E57" i="10"/>
  <c r="E56" i="10"/>
  <c r="E55" i="10"/>
  <c r="A98" i="10"/>
  <c r="I2" i="10"/>
  <c r="H91" i="11"/>
  <c r="H88" i="11"/>
  <c r="H85" i="11"/>
  <c r="H82" i="11"/>
  <c r="D78" i="11"/>
  <c r="D76" i="11"/>
  <c r="C72" i="11"/>
  <c r="C71" i="11"/>
  <c r="A71" i="11"/>
  <c r="C67" i="11"/>
  <c r="C57" i="10"/>
  <c r="C60" i="11"/>
  <c r="C58" i="11"/>
  <c r="C59" i="11"/>
  <c r="H83" i="10"/>
  <c r="C56" i="10"/>
  <c r="C55" i="10"/>
  <c r="C64" i="10"/>
  <c r="E71" i="11"/>
  <c r="C70" i="10"/>
  <c r="C69" i="10"/>
  <c r="A72" i="11"/>
  <c r="A70" i="10"/>
  <c r="A69" i="10"/>
  <c r="B78" i="11"/>
  <c r="D76" i="10"/>
  <c r="H80" i="10"/>
  <c r="H91" i="10"/>
  <c r="H86" i="10"/>
  <c r="D74" i="10"/>
  <c r="I2" i="11"/>
  <c r="B1" i="11"/>
  <c r="B2" i="11" s="1"/>
  <c r="C101" i="10"/>
  <c r="B2" i="1"/>
  <c r="E1" i="1"/>
  <c r="E1" i="11" l="1"/>
  <c r="C102" i="11" l="1"/>
  <c r="C101" i="11"/>
  <c r="A29" i="11"/>
  <c r="A29" i="10"/>
  <c r="A29" i="1"/>
  <c r="C34" i="11"/>
  <c r="C34" i="10"/>
  <c r="B74" i="10"/>
  <c r="C102" i="10"/>
  <c r="A28" i="10"/>
  <c r="G76" i="10"/>
  <c r="G78" i="11" l="1"/>
  <c r="B76" i="10"/>
  <c r="G76" i="11"/>
  <c r="E72" i="11"/>
  <c r="I70" i="10"/>
  <c r="I69" i="10"/>
  <c r="E70" i="10"/>
  <c r="E69" i="10"/>
  <c r="A57" i="10"/>
  <c r="I72" i="11"/>
  <c r="I71" i="11"/>
  <c r="E28" i="10"/>
  <c r="E28" i="11" l="1"/>
  <c r="C28" i="11"/>
  <c r="C26" i="11"/>
  <c r="A28" i="11"/>
  <c r="E26" i="11"/>
  <c r="E26" i="1" l="1"/>
  <c r="C26" i="1"/>
  <c r="E26" i="10" s="1"/>
  <c r="C26" i="10" l="1"/>
  <c r="A98" i="11"/>
  <c r="B76" i="11"/>
  <c r="A60" i="11" l="1"/>
  <c r="G74" i="10" l="1"/>
  <c r="C28" i="10" l="1"/>
  <c r="E28" i="1" l="1"/>
  <c r="C28" i="1"/>
  <c r="E1" i="10"/>
  <c r="B2" i="10"/>
</calcChain>
</file>

<file path=xl/sharedStrings.xml><?xml version="1.0" encoding="utf-8"?>
<sst xmlns="http://schemas.openxmlformats.org/spreadsheetml/2006/main" count="1262" uniqueCount="836">
  <si>
    <t>Location #:</t>
  </si>
  <si>
    <t>School Name:</t>
  </si>
  <si>
    <t>Region:</t>
  </si>
  <si>
    <t>Principal's Name:</t>
  </si>
  <si>
    <t>MISSION STATEMENT</t>
  </si>
  <si>
    <r>
      <t>To enhan</t>
    </r>
    <r>
      <rPr>
        <sz val="10"/>
        <rFont val="Arial Narrow"/>
        <family val="2"/>
      </rPr>
      <t>ce meaningful</t>
    </r>
    <r>
      <rPr>
        <sz val="10"/>
        <color theme="1"/>
        <rFont val="Arial Narrow"/>
        <family val="2"/>
      </rPr>
      <t xml:space="preserve"> engagement, </t>
    </r>
    <r>
      <rPr>
        <sz val="10"/>
        <rFont val="Arial Narrow"/>
        <family val="2"/>
      </rPr>
      <t>by building  a</t>
    </r>
    <r>
      <rPr>
        <sz val="10"/>
        <color theme="1"/>
        <rFont val="Arial Narrow"/>
        <family val="2"/>
      </rPr>
      <t xml:space="preserve">ccess and advocacy in order to build parents' and families' capacity for school and community engagement, in support of measurable improvement in student achievement. </t>
    </r>
  </si>
  <si>
    <r>
      <t>The Title I School-Level PFEP is a shared responsibility, parents and family members will provide input in the update and review of the PFEP and assist in providing high quality instruction for all learners, as evidenced by the school's Annual Parent Meetin</t>
    </r>
    <r>
      <rPr>
        <sz val="10"/>
        <rFont val="Arial Narrow"/>
        <family val="2"/>
      </rPr>
      <t xml:space="preserve">g About the Benefits of the Title I Schoolwide Program.  </t>
    </r>
    <r>
      <rPr>
        <sz val="10"/>
        <color theme="1"/>
        <rFont val="Arial Narrow"/>
        <family val="2"/>
      </rPr>
      <t>The PFEP is presented during the Annual Meeting About the Benefits of the Title I Schoolwide Program by an administrator.</t>
    </r>
  </si>
  <si>
    <t>Focus Area</t>
  </si>
  <si>
    <t>Activity/Tasks</t>
  </si>
  <si>
    <t>Evidence/Timeline</t>
  </si>
  <si>
    <t xml:space="preserve">The School-Level PFEP is a shared responsibility. </t>
  </si>
  <si>
    <t>The school will present the Title I School-Level PFEP for input, review, and approval by all stakeholders and document the discussion in the Annual Parent Meeting About the Benefits of the Title I Schoolwide Program minutes.   The PFEP will be made available to all parents and families upon agreement by all stakeholders.</t>
  </si>
  <si>
    <t>1. Annual Parent Meeting About 
    the Benefits of the Title I 
    Schoolwide Program minutes 
    includes review and 
    discussion of Title I 
    School-Level PFEP 
    and Title I Budget Allocation.</t>
  </si>
  <si>
    <t>August 2025 - October 2025</t>
  </si>
  <si>
    <t xml:space="preserve">Parents/families will assist in providing high quality instruction for all learners. </t>
  </si>
  <si>
    <t>Jointly develop the Tilte I School-Parent Compact</t>
  </si>
  <si>
    <t>2.  Title I Notification Flyer</t>
  </si>
  <si>
    <t>August 2025 - June 2026</t>
  </si>
  <si>
    <t>Monitor attendance</t>
  </si>
  <si>
    <t>Monitor homework completion</t>
  </si>
  <si>
    <t>Participate in decisions relating to the child’s education</t>
  </si>
  <si>
    <t>3. Title I School-Parent Compact</t>
  </si>
  <si>
    <t xml:space="preserve">INVOLVEMENT OF PARENTS  </t>
  </si>
  <si>
    <r>
      <t>In an organized, and timely manner, the school will involve parents and family members in the planning, review, and improvement of the Title I</t>
    </r>
    <r>
      <rPr>
        <sz val="10"/>
        <rFont val="Arial Narrow"/>
        <family val="2"/>
      </rPr>
      <t xml:space="preserve"> Schoolwide Program including involvement in decision-making of how supplemental funds for Title I will be used, as follows:   </t>
    </r>
  </si>
  <si>
    <r>
      <t xml:space="preserve">Parent and family engagement in the decision-making process of how </t>
    </r>
    <r>
      <rPr>
        <sz val="10"/>
        <rFont val="Arial Narrow"/>
        <family val="2"/>
      </rPr>
      <t>Title I Schoolwide Program</t>
    </r>
    <r>
      <rPr>
        <sz val="10"/>
        <color theme="1"/>
        <rFont val="Arial Narrow"/>
        <family val="2"/>
      </rPr>
      <t xml:space="preserve"> supplemental funds will be used.</t>
    </r>
    <r>
      <rPr>
        <sz val="10"/>
        <rFont val="Arial Narrow"/>
        <family val="2"/>
      </rPr>
      <t xml:space="preserve"> </t>
    </r>
  </si>
  <si>
    <r>
      <t>Parents and families will be given the oppo</t>
    </r>
    <r>
      <rPr>
        <sz val="10"/>
        <rFont val="Arial Narrow"/>
        <family val="2"/>
      </rPr>
      <t>rtunity to provide input in the decision making process of how Title I Schoolwide Program</t>
    </r>
    <r>
      <rPr>
        <sz val="10"/>
        <color theme="1"/>
        <rFont val="Arial Narrow"/>
        <family val="2"/>
      </rPr>
      <t xml:space="preserve"> supplemental funds will be used as evidenced in the Annual Parent Meeting About the Benefits of the Title I Schoolwide Program meeting minutes.</t>
    </r>
  </si>
  <si>
    <t xml:space="preserve">Annual Parent Meeting About the Benefits of the Title I Schoolwide Program minutes with discussion of PFEP and Title I Budget Allocation </t>
  </si>
  <si>
    <r>
      <t xml:space="preserve">Parent and family </t>
    </r>
    <r>
      <rPr>
        <sz val="10"/>
        <rFont val="Arial Narrow"/>
        <family val="2"/>
      </rPr>
      <t xml:space="preserve">engagement in the planning, review, and improvement of Title I Schoolwide Program and Title I School-Level PFEP. </t>
    </r>
  </si>
  <si>
    <t>During the Annual Parent Meeting About the Benefits of the Title I Schoolwide Program, parents and families will be encouraged to provide input in the planning, review, and improvement of the Title I Schoolwide Program, including the Title I School-Level PFEP, as evidenced by meeting minutes.</t>
  </si>
  <si>
    <t>COORDINATION AND INTEGRATION WITH OTHER FEDERAL PROGRAMS</t>
  </si>
  <si>
    <t>The school will coordinate and integrate parent and family engagement programs and activities to guide parents on how to help their child at home.</t>
  </si>
  <si>
    <t>Coordination with Other Programs</t>
  </si>
  <si>
    <t>Participation in the activity will teach parents to help 
their children at home are as follows:</t>
  </si>
  <si>
    <r>
      <t xml:space="preserve">        Title III (Tutoring for English Learners) </t>
    </r>
    <r>
      <rPr>
        <i/>
        <sz val="10"/>
        <rFont val="Arial Narrow"/>
        <family val="2"/>
      </rPr>
      <t xml:space="preserve"> </t>
    </r>
    <r>
      <rPr>
        <b/>
        <i/>
        <sz val="10"/>
        <rFont val="Arial Narrow"/>
        <family val="2"/>
      </rPr>
      <t>if applicable</t>
    </r>
  </si>
  <si>
    <t xml:space="preserve">        Title IX,        
        Project UP-START</t>
  </si>
  <si>
    <t>Support Services</t>
  </si>
  <si>
    <t>Resources provided to families in transition will help students overcome barriers to learning.</t>
  </si>
  <si>
    <t>The school will conduct the Annual Parent Meeting About the Benefits of the Title I Schoolwide Program to inform parents and families of the school's participation in the Title I Schoolwide Program. During the meeting, the school will provide a description of the Title I Schoolwide Program which will include an explanation about the forms of academic assessments, the school performance data, and the rights of parents. Additionally, the school will document that the communication has been provided to stakeholders, as follows:</t>
  </si>
  <si>
    <t>Description of Meeting Notice/Invite</t>
  </si>
  <si>
    <r>
      <rPr>
        <b/>
        <sz val="10"/>
        <color theme="1"/>
        <rFont val="Arial Narrow"/>
        <family val="2"/>
      </rPr>
      <t>Notification</t>
    </r>
    <r>
      <rPr>
        <sz val="10"/>
        <color theme="1"/>
        <rFont val="Arial Narrow"/>
        <family val="2"/>
      </rPr>
      <t xml:space="preserve">
</t>
    </r>
  </si>
  <si>
    <t xml:space="preserve">        Flyers</t>
  </si>
  <si>
    <t xml:space="preserve">                Electronic Messages</t>
  </si>
  <si>
    <t>4. Annual Parent Meeting About 
    the Benefits of the Title I 
    Schoolwide Program Flyer in 
    Multiple Languages ​​that 
    include Accessibility/ 
    Accommodations Disclaimer</t>
  </si>
  <si>
    <t>Description of Activity/Tasks Conducted During the Meeting</t>
  </si>
  <si>
    <t xml:space="preserve">Documentation
</t>
  </si>
  <si>
    <t xml:space="preserve">         Title I School-Level PFEP reviewed, discussed
           and updated with parents and families during
           the meeting</t>
  </si>
  <si>
    <t xml:space="preserve">          Documentation verifying meeting attendees</t>
  </si>
  <si>
    <t xml:space="preserve">         Meeting agenda includes all required items
</t>
  </si>
  <si>
    <t xml:space="preserve">          5. Annual Parent Meeting About the Benefits of the Title I 
          Schoolwide Program PowerPoint Presentation
          (customized throughout)
     </t>
  </si>
  <si>
    <t xml:space="preserve">         Meeting minutes include record of dialogue
         with parents/families </t>
  </si>
  <si>
    <t xml:space="preserve">          Parent Feedback Forms discussed and made
          available (in multiple languages) during
          the meeting
     </t>
  </si>
  <si>
    <t xml:space="preserve">         Title I Parent Program Notification Letter made
         available to parents and families</t>
  </si>
  <si>
    <r>
      <rPr>
        <sz val="10"/>
        <rFont val="Arial Narrow"/>
        <family val="2"/>
      </rPr>
      <t xml:space="preserve">6. District Advisory Council (DAC)/Parent Advisory Council (PAC)                                                                                                                                                                                                                                                                          </t>
    </r>
    <r>
      <rPr>
        <sz val="10"/>
        <color theme="1"/>
        <rFont val="Arial Narrow"/>
        <family val="2"/>
      </rPr>
      <t>Representative Form (FM-6996) completed and uploaded to the Title I School-Level Compliance Collaboration site</t>
    </r>
  </si>
  <si>
    <t xml:space="preserve">         Title District-level PFEP made available during the
          meeting</t>
  </si>
  <si>
    <t xml:space="preserve">          School-Parent Compact reviewed and updated during the meeting </t>
  </si>
  <si>
    <t>Description of Follow-Up Activity/Tasks</t>
  </si>
  <si>
    <t xml:space="preserve">Follow-Up
</t>
  </si>
  <si>
    <t xml:space="preserve">          7. Annual Parent Meeting About the Benefits of the Title I Schoolwide Program Attendance records</t>
  </si>
  <si>
    <t xml:space="preserve">         Meeting minutes uploaded to the Title I School-Level
         Compliance Collaboration Site</t>
  </si>
  <si>
    <t xml:space="preserve">          Compilation of Feedback Form Results completed and uploaded to    
          the Title I School-Level Compliance Collaboration Site</t>
  </si>
  <si>
    <t xml:space="preserve">         Meeting data entered on Monthly Parent and
         Family Engagement Data Report</t>
  </si>
  <si>
    <t xml:space="preserve">          Updated School-Parent Compact available to parents and families</t>
  </si>
  <si>
    <t xml:space="preserve">          8. 	Link of school’s website page that includes the following documents in multiple languages: 
                 - Title I Notification Flyer
                 - Title I District-Level PFEP
                 - Title I School-Level PFEP
                 - Title I Parent Program Notification Letter
                 - Title I School-Parent Compact
                 - Title I School-Level Parent and Family Engagement Feedback Form
                 - Annual Parent Meeting About the Benefits of the Title I Schoolwide Program PowerPoint (customized throughout)
                 - School Improvement Process (SIP)
                 - Additional resources to support student’s at-home learning</t>
  </si>
  <si>
    <t>Optional</t>
  </si>
  <si>
    <t>FLEXIBLE PARENT MEETINGS</t>
  </si>
  <si>
    <t>The school will provide activities such as, webinars, workshops, home visits, and other services related to parent and family engagement on a flexible schedule utilizing Title I funds.</t>
  </si>
  <si>
    <t>Flexible Meetings</t>
  </si>
  <si>
    <t>Meeting/Activity</t>
  </si>
  <si>
    <t>9. Minimum of two (2) flyers in multiple languages, of school based parental
    activities, with accessibility accommodations and translation services
    disclaimer (demonstrating flexible meetings at different times of the day)</t>
  </si>
  <si>
    <t>Annual Parent Meeting About the Benefits of the Title I Schoolwide Program</t>
  </si>
  <si>
    <t>Additional meeting at a flexible time</t>
  </si>
  <si>
    <t>BUILDING CAPACITY</t>
  </si>
  <si>
    <t>The school will implement activities that build the capacity for meaningful parent and family engagement. The activities implemented by the school will help to build relationships with the community in order to improve student achievement. Additionally, the school will provide resources and training to assist parents and families to work with their child(ren), and provide other reasonable support for parent and family engagement via the activities below.</t>
  </si>
  <si>
    <t xml:space="preserve">Title of Person Responsible </t>
  </si>
  <si>
    <t xml:space="preserve">Resources Provided </t>
  </si>
  <si>
    <t>EESAC Meetings</t>
  </si>
  <si>
    <t>STAFF DEVELOPMENT</t>
  </si>
  <si>
    <t>Professional Learning opportunities will be provided to encourage and educate staff, which may include:</t>
  </si>
  <si>
    <t>• How to value and utilize the contributions of parents and families;
• How to reach out to, communicate with, and work with parents and families as equal partners;
• How to implement and coordinate parent and family programs; and
• How to build upon ties between parents and families and the school.</t>
  </si>
  <si>
    <t>Activity</t>
  </si>
  <si>
    <t>Title of Person Responsible</t>
  </si>
  <si>
    <t>Parent and Family Engagement Focus Area</t>
  </si>
  <si>
    <t>Documentation</t>
  </si>
  <si>
    <t xml:space="preserve">District-sponsored            Title I Facilitator/ School-site Administrator training sessions </t>
  </si>
  <si>
    <t>Administrator</t>
  </si>
  <si>
    <t>Implementing/  Coordinating parent/family programs</t>
  </si>
  <si>
    <t>Agenda, handouts, PowerPoint presentation,  implementation of knowledge gained, and Master Plan Points from the Professional Learning  Management System</t>
  </si>
  <si>
    <t>Community Involvement/ Community Liaison Specialists (CIS/CLS) training sessions</t>
  </si>
  <si>
    <t xml:space="preserve">CIS/CLS </t>
  </si>
  <si>
    <t>Faculty/Staff training sessions</t>
  </si>
  <si>
    <t>OTHER ACTIVITIES</t>
  </si>
  <si>
    <t>The school will conduct other activities/events/meetings to encourage and support parents and families with more meaningful engagement in the education of their child(ren).</t>
  </si>
  <si>
    <t xml:space="preserve">Parent &amp; Family Engagement   Focus Areas </t>
  </si>
  <si>
    <t>Evidence of Effectiveness</t>
  </si>
  <si>
    <t>ACCESSIBILITY</t>
  </si>
  <si>
    <t>The school will provide full opportunities for participation in parent and family engagement activities for all parents and family members. Additionally, the school will share information related to parent and family programs, meetings, school reports, and other activities in an understandable, uniform format, and in languages that the parents and families understand, as well as provide accessibility accommodations for parents and family members with special needs.</t>
  </si>
  <si>
    <t xml:space="preserve">Accessibility 
Focus Areas </t>
  </si>
  <si>
    <t>Accommodations</t>
  </si>
  <si>
    <t xml:space="preserve">Language </t>
  </si>
  <si>
    <t>Parents with Special Needs</t>
  </si>
  <si>
    <t>COMMUNICATION</t>
  </si>
  <si>
    <r>
      <t>The school will provide timely information about the Title I Schoolwide Program, explanation about the curriculum at the school, the forms of assessment used to measure student progress, the achievement levels students are expected to obtain, identify students who are at risk of not meeting state standards on performance standards assessments</t>
    </r>
    <r>
      <rPr>
        <b/>
        <sz val="10"/>
        <rFont val="Arial Narrow"/>
        <family val="2"/>
      </rPr>
      <t>,</t>
    </r>
    <r>
      <rPr>
        <sz val="10"/>
        <rFont val="Arial Narrow"/>
        <family val="2"/>
      </rPr>
      <t xml:space="preserve"> and provide parents with information regarding their child(ren)'s attendance. If requested by parents, the school will provide opportunities for regular meetings in order to formulate suggestions and to participate, as appropriate, in decision-making related to the education of their child(ren). Additionally, the school will submit comments provided by parents and/or families should the schoolwide plan not be satisfactory. </t>
    </r>
  </si>
  <si>
    <t xml:space="preserve">Communication Focus Areas </t>
  </si>
  <si>
    <t>Content and Type of Activity</t>
  </si>
  <si>
    <t>Title I Notification</t>
  </si>
  <si>
    <t>Parent  Correspondence</t>
  </si>
  <si>
    <t>10. Title I Parent Program Notification  
      letter in multiple languages on  
      District or school letterhead</t>
  </si>
  <si>
    <t>11. ESSA Four-Week Parent Notification 
      letter in multiple languages or signed 
      disclaimer</t>
  </si>
  <si>
    <t>Curriculum</t>
  </si>
  <si>
    <t>Meetings/Workshops/Events/Parent Correspondence</t>
  </si>
  <si>
    <t>12. Evidence of  meetings, workshops,  
      events, and/or parent 
      correspondence about the 
      curriculum at the school site, such as
      Open House.</t>
  </si>
  <si>
    <t>Assessment/
Achievement Levels</t>
  </si>
  <si>
    <r>
      <rPr>
        <sz val="10"/>
        <rFont val="Arial Narrow"/>
        <family val="2"/>
      </rPr>
      <t>Parent Correspondence and Documentation of Additional Educational Assistance to students identified as not meeting State Standards  Click here for more information:</t>
    </r>
    <r>
      <rPr>
        <u/>
        <sz val="10"/>
        <color theme="10"/>
        <rFont val="Arial Narrow"/>
        <family val="2"/>
      </rPr>
      <t xml:space="preserve"> https://arda.dadeschools.net/#!/fullWidth/3937 </t>
    </r>
  </si>
  <si>
    <t xml:space="preserve">13. Evidence of parent correspondence 
      of additional assistance for students 
      not meeting state standards, 
      such as tutoring letters, i-Ready
      parent reports, and FAST parent
      reports.
</t>
  </si>
  <si>
    <t xml:space="preserve">Visit the Florida Statewide Assessments Portal: </t>
  </si>
  <si>
    <t>https://flfast.org/fsa.html</t>
  </si>
  <si>
    <t>Information about assessment/achievement levels may also be accessed on the Schoology application located in the Parent Portal.</t>
  </si>
  <si>
    <t>Parent Concerns</t>
  </si>
  <si>
    <t>Official School-Level Title I Parent and Family Engagement Feedback Form</t>
  </si>
  <si>
    <t>Three (3) samples of the Official 
School-Level Title I Parent and Family Engagement Feedback Form (one sample for each language as applicable: English, Spanish, and Haitian-Creole)</t>
  </si>
  <si>
    <t>BARRIERS</t>
  </si>
  <si>
    <t>Provide a description of any barriers that prevented parents from participating during the previous school year. Describe the steps the school will take for the coming school year to overcome these barriers (with attention to parents/families with disabilities, limited English speakers, students living in unstable housing situations, and parents/families of migrant children) [ESEA Section 1116].</t>
  </si>
  <si>
    <t>Barriers Areas</t>
  </si>
  <si>
    <t xml:space="preserve">Plan of Action (Steps) </t>
  </si>
  <si>
    <t>Homelessness</t>
  </si>
  <si>
    <t>PARENT AND FAMILY FEEDBACK</t>
  </si>
  <si>
    <t>Each year, our school encourages parents and families to work in collaboration with the school to develop, review, and revise the Title I School-Level Parent and Family Engagement Plan (PFEP).  The PFEP serves as a tool that is used to determine how well our school is partnering with you and promoting your involvement in your child’s education throughout the school. Your feedback is important in helping us in continually improving the PFEP and the parent and family engagement program at our school. We have provided contact information below so that you can learn about the different ways you can be a part of this home school connection.  Thank you!</t>
  </si>
  <si>
    <t>Title I Compliance Facilitator Name:</t>
  </si>
  <si>
    <t>Title I Compliance Facilitator Contact Information:</t>
  </si>
  <si>
    <t xml:space="preserve">This plan is aligned with Section 1116 of the Every Student Succeeds Act                                                                                                                                                                                  </t>
  </si>
  <si>
    <t>The deadline to submit the Title I School-Level Parental and Family Engagement Plan (PFEP) is Friday, October 3, 2025.</t>
  </si>
  <si>
    <t>=</t>
  </si>
  <si>
    <t>Código de Ubicación de la Escuela:</t>
  </si>
  <si>
    <t>Nombre de la Escuela:</t>
  </si>
  <si>
    <t>Nombre del Director(a):</t>
  </si>
  <si>
    <t>DECLARACIÓN DE MISIÓN</t>
  </si>
  <si>
    <t>Mejorar la participación, el acceso y la defensa de los padres y la familia para desarrollar la capacidad de los padres y las familias para una participación más sólida de los padres, la familia, la escuela y la comunidad, en apoyo de una mejora medible en el rendimiento estudiantil.</t>
  </si>
  <si>
    <t>El PFEP a nivel de escuela Título I es una responsabilidad compartida, los padres y miembros de la familia brindarán su opinión en la actualización y revisión del PFEP y ayudarán a brindar instrucción de alta calidad para todos los estudiantes, como lo demuestra la Reunión anual de padres sobre los beneficios del programa Título I para toda la escuela. El PFEP se presenta durante las reuniones en la Reunión Anual sobre los Beneficios del Programa Escolar de Título I por un administrador.</t>
  </si>
  <si>
    <t>Área de Enfoque</t>
  </si>
  <si>
    <t>Actividades/Tareas</t>
  </si>
  <si>
    <t>Evidencia/Cronología</t>
  </si>
  <si>
    <t>El PFEP a nivel de la escuela es una responsabilidad compartida.</t>
  </si>
  <si>
    <t>La escuela presentará el PFEP de Título I a nivel escolar para recibir comentarios, revisión y aprobación de todas las partes interesadas y documentará la discusión en las actas de la reunión anual de padres sobre los beneficios del Programa de Título I para toda la escuela. El PFEP estará disponible para todos los padres y familias previo acuerdo de todas las partes interesadas.</t>
  </si>
  <si>
    <t>1. Los minutos de la  
   Reunión Anual de 
   Padres de Título I 
   sobre los beneficios 
   del Programa de 
   Título I para toda la 
   escuela incluyen 
   una revisión y 
   discusión del PFEP 
   de Título I a nivel 
   escolar y 
   Asignación de
   Presupuesto de 
   Título I</t>
  </si>
  <si>
    <t>agosto 2025 - octubre 2025</t>
  </si>
  <si>
    <t xml:space="preserve">Los padres/familias asistirán en la instrucción de alta calidad para todos los estudiantes. </t>
  </si>
  <si>
    <t>Convenio entre la escuela y los padres de familia</t>
  </si>
  <si>
    <t>2.  Folleto de 
     notificación del 
     Título I</t>
  </si>
  <si>
    <t>agosto 2025 - junio 2026</t>
  </si>
  <si>
    <t>Monitoreo de la asistencia escolar</t>
  </si>
  <si>
    <t>Monitoreo del cumplimiento de las tareas</t>
  </si>
  <si>
    <t>Participación en decisiones referentes a la educación del estudiante</t>
  </si>
  <si>
    <t>3. Pacto entre la 
    escuela y los 
    padres del Título I</t>
  </si>
  <si>
    <t>PARTICIPACIÓN DE LOS PADRES DE FAMILIA</t>
  </si>
  <si>
    <t xml:space="preserve">La escuela invocará a los padres y miembros de familia de manera organizada y en tiempo oportuno en la planificación, revisión y mejora de los Programas de Título I en toda la escuela, que incluye su participación en la toma de decisiones sobre cómo se deberán utilizar los fondos de Título I, según se dicta a continuación:   </t>
  </si>
  <si>
    <t>La participación de los padres y familias en la planificación, revisión y mejora de los programas de Título I a nivel de la escuela.</t>
  </si>
  <si>
    <t>Los padres y las familias tendrán la oportunidad de brindar su opinión en el proceso de toma de decisiones sobre cómo se utilizarán los fondos suplementarios del Programa de toda la escuela del Título I, como se evidencia en las actas de la Reunión anual de padres sobre los beneficios del programa Título I para toda la escuela.</t>
  </si>
  <si>
    <t>Actas de la Reunión anual de padres sobre los beneficios del programa Título I para toda la escuela con discusión del PFEP y Asignación de Presupuesto de Título I</t>
  </si>
  <si>
    <t>La participación de los padres y familias en la toma de decisiones referente a cómo los fondos de Título I serán utilizados.</t>
  </si>
  <si>
    <t>Durante la Reunión anual de padres sobre los beneficios del programa Título I para toda la escuela, se alentará a los padres y las familias a brindar su opinión sobre la planificación, revisión y mejora del Programa de Título I, incluido el PFEP a nivel escolar de Título I, como lo demuestran las actas de la reunión.</t>
  </si>
  <si>
    <t>COORDINACIÓN E INTEGRACIÓN CON OTROS PROGRAMAS FEDERALES</t>
  </si>
  <si>
    <t>La escuela coordinará e integrará programas/actividades de participación para guiar a los padres sobre cómo ayudar a sus hijos en el hogar.</t>
  </si>
  <si>
    <t>Coordinación con otros programas</t>
  </si>
  <si>
    <t>Actividad</t>
  </si>
  <si>
    <t>La participación en la actividad enseña a los padres a ayudar 
sus hijos en casa de la siguiente manera:</t>
  </si>
  <si>
    <t>Titulo III (Tutoria para estudiantes de Ingles)</t>
  </si>
  <si>
    <t>Título IX (Proyecto UP-START)</t>
  </si>
  <si>
    <t>Servicios de apoyo</t>
  </si>
  <si>
    <t>Los recursos proporcionados a las familias en transición ayudarán a los estudiantes a superar las barreras al aprendizaje.</t>
  </si>
  <si>
    <t>La escuela llevará a cabo la reunión anual de padres sobre los beneficios del programa Título I para toda la escuela para informar a los padres y familias sobre la participación de la escuela en el Programa de Título I en la escuela. Durante la reunión, la escuela proporcionará una descripción del programa de Título I en toda la escuela, que incluirá una explicación acerca de los tipos de evaluaciones académicas, los datos de rendimiento escolar y los derechos de los padres de familia. Además, la escuela documentará que la comunicación ha sido proporcionada a los contribuyentes, según se dicta a continuación:</t>
  </si>
  <si>
    <t>Descripción de Aviso/Invitación a Reuniones</t>
  </si>
  <si>
    <t xml:space="preserve">Notificación
</t>
  </si>
  <si>
    <t>Mensajes electronicos</t>
  </si>
  <si>
    <t>4. Folleto de la 
    Reunión anual de 
    padres sobre los 
    beneficios del 
    programa Título I 
    para toda la 
    escuela en varios 
    idiomas que
    incluye 
    accesibilidad/ 
    adaptaciones</t>
  </si>
  <si>
    <t>Descripción de Actividades/Tareas Realizadas durante la Reunión</t>
  </si>
  <si>
    <t xml:space="preserve">Documentación
</t>
  </si>
  <si>
    <t xml:space="preserve">PFEP de Título I a nivel escolar revisado / dialogado / actualizado con los padres y familias durante la reunión  </t>
  </si>
  <si>
    <t>Hojas de registro firmadas por los que asistieron a la reunión</t>
  </si>
  <si>
    <t>Agenda de la reunión incluye todos los temas requeridos, actualizados con datos de la escuela</t>
  </si>
  <si>
    <t xml:space="preserve">5. Presentación de PowerPoint (personalizada en todo) en el sitio web de la escuela de la Reunión anual de padres sobre los beneficios del programa Título I para toda la escuela
         </t>
  </si>
  <si>
    <t>Actas de la reunión que incluyen un archivo con los diálogos con padres/familias</t>
  </si>
  <si>
    <t xml:space="preserve">Encuestas para padres de familia debidamente y disponibles para padres y familias en varios idiomas
     </t>
  </si>
  <si>
    <t>Carta de notificación del programa para padres de Título I</t>
  </si>
  <si>
    <t>6. Formulario de representante del Consejo Asesor del Distrito (DAC)/Consejo Asesor de Padres (PAC) completado (FM-6996) y subido al sitio de colaboración de cumplimiento a nivel escolar de Título I</t>
  </si>
  <si>
    <t>PFEP de Título I a nivel del Distrito disponible para padres y familias durante la reunión</t>
  </si>
  <si>
    <t>Convenio entre la escuela y los padres de familia revisado y actualizado durante la reunión</t>
  </si>
  <si>
    <t xml:space="preserve">Seguimiento
</t>
  </si>
  <si>
    <t xml:space="preserve">         7. Registros de asistencia de la Reunión anual de padres sobre los beneficios del programa Título I  
             para  toda la escuela</t>
  </si>
  <si>
    <t>Actas de la reunión archivadas en el sistema de archivos electronico de Título I</t>
  </si>
  <si>
    <t>Recopilación de resultados de encuestas realizada y archivada en el sitio de colaboración de cumplimiento a nivel escolar de Título I</t>
  </si>
  <si>
    <t>Datos de la reunión introducidos en el informe mensual</t>
  </si>
  <si>
    <t xml:space="preserve">      Convenio entre la escuela y los padres de familia actualizado disponible para padres y familias</t>
  </si>
  <si>
    <t xml:space="preserve">         8. Enlace de la página del sitio web de la escuela que incluye los siguientes documentos en varios 
             idiomas:
                - Folleto de Notificación del Título I
                - Título I PFEP a nivel distrital
                - Título Nivel Escolar PFEP
               - Carta de notificación del programa para padres del título I
               - Título I Pacto entre la escuela y los padres
               - Formulario de Comentarios sobre la Participación de Padres y Familias del Título I a Nivel Escolar
               - PowerPoint de la Reunión anual de padres sobre los beneficios del programa Título I para toda la 
                 escuela (personalizado en todas partes del documento)
               - Proceso de Mejoramiento Escolar (SIP)
               - Recursos adicionales para apoyar el aprendizaje en el hogar de los estudiantes</t>
  </si>
  <si>
    <t>REUNIONES FLEXIBLES PARA PADRES DE FAMILIA</t>
  </si>
  <si>
    <t>Con los fondos PFE suplementarios del Título I, la escuela ofrecerá actividades como seminarios web, talleres, visitas domiciliarias y otros servicios relacionados con la participación de los padres y las familias en un horario flexible.</t>
  </si>
  <si>
    <t>Reuniones Flexibles</t>
  </si>
  <si>
    <t>Descripción de Reunión/Actividad</t>
  </si>
  <si>
    <t>9. Mínimo de dos (2) volantes en varios idiomas, de actividades escolares para padres, con 
    adaptaciones de accesibilidad y descargo de responsabilidad de servicios de traducción 
    (que demuestren reuniones flexibles en diferentes momentos del día)</t>
  </si>
  <si>
    <t>Reunión anual de padres sobre los beneficios del Programa Escolar Título I</t>
  </si>
  <si>
    <t>Reunión adicional en horarios flexibles</t>
  </si>
  <si>
    <t>EL DESARROLLO DE LA CAPACIDAD DE LA PARTICIPACIÓN</t>
  </si>
  <si>
    <t>La escuela implementará actividades que desarrollen la capacidad para una participación significativa de los padres y la familia. Las actividades implementadas por la escuela ayudarán a construir relaciones con la comunidad para mejorar el rendimiento estudiantil. Además, la escuela proporcionará recursos y capacitación para ayudar a los padres y las familias a trabajar con sus hijos y brindará otro apoyo razonable para la participación de los padres y la familia a través de las actividades a continuación.</t>
  </si>
  <si>
    <t>Persona Responsible (Cargo[s])</t>
  </si>
  <si>
    <t>Recursos/Materiales Proporcionados</t>
  </si>
  <si>
    <t>Reunión anual de padres sobre los beneficios del programa Título I para toda la escuela</t>
  </si>
  <si>
    <t xml:space="preserve">Reuniones de EESAC </t>
  </si>
  <si>
    <t>DESARROLLO DEL PERSONAL</t>
  </si>
  <si>
    <t>La escuela proporcionará las siguientes actividades de desarrollo profesional a fin de alentar e informar al personal:</t>
  </si>
  <si>
    <t>•  Cómo valorar y utilizar las contribuciones de padres/familias;
•  Cómo ponerse en contacto, comunicarse y laborar con los padres/familias como socios iguales;
•  Cómo implementar y coordinar programas de padres/familias; y
•  Cómo desarrollar los vínculos entre los padres/familias y la escuela.</t>
  </si>
  <si>
    <t>Persona Responsable
(Cargo[s])</t>
  </si>
  <si>
    <t>Enfoque de Participación de los Padres/Familias</t>
  </si>
  <si>
    <t>Evidencia de Efectividad</t>
  </si>
  <si>
    <t>Sesiones de capacitación para facilitadores patrocinada por el Distrito</t>
  </si>
  <si>
    <t>Administrador(a)</t>
  </si>
  <si>
    <t>Implementación/ Coordinación de programas de padres/familias</t>
  </si>
  <si>
    <t>Agenda, folletos, presentación de PowerPoint, implementación de conocimientos adquiridos y puntos de plan maestro de MyLearningPlan Professional Development Management System (MPPs).</t>
  </si>
  <si>
    <t>Sesiones de capacitación para CIS/CLS</t>
  </si>
  <si>
    <t>CIS/CLS</t>
  </si>
  <si>
    <t>Agenda, folletos, presentación de PowerPoint, implementación de conocimientos adquiridos y puntos de plan maestro de MyLearningPlan Professional Development Management System.</t>
  </si>
  <si>
    <t>Sesiones de capacitación para profesores/personal</t>
  </si>
  <si>
    <t>OTRAS ACTIVIDADES</t>
  </si>
  <si>
    <t xml:space="preserve">La escuela llevará a cabo otras actividades/eventos/reuniones a fin de alentar y apoyar a los padres y familias hacia una participación más significativa en la educación de sus hijos, según se dicta a continuación: </t>
  </si>
  <si>
    <t>Contenido y Tipo de Actividad</t>
  </si>
  <si>
    <t>ACCESIBILIDAD</t>
  </si>
  <si>
    <t>La escuela proporcionará plenas oportunidades para participar en actividades de participación de padres/familias.  Además, la escuela compartirá información relacionada con programas escolares, reuniones, informes escolares y otras actividades para padres/familias, en formato uniforme y comprensible y en idiomas que entiendan los padres/familias, según se dicta a continuación:</t>
  </si>
  <si>
    <t>Áreas de Enfoque
Accesibilidad</t>
  </si>
  <si>
    <t>Acomodaciones</t>
  </si>
  <si>
    <t>Persona Responsable
(Cargo[s]/Puesto[s])</t>
  </si>
  <si>
    <t xml:space="preserve">Idioma </t>
  </si>
  <si>
    <t>Padres con necesidades especiales</t>
  </si>
  <si>
    <t>COMUNICACIÓN</t>
  </si>
  <si>
    <t>La escuela proporcionará información oportuna sobre el Programa de toda la escuela Título I, explicación sobre el plan de estudios en la escuela, las formas de evaluación utilizadas para medir el progreso del estudiante, los niveles de rendimiento que se espera que obtengan los estudiantes, identificar a los estudiantes que corren el riesgo de no cumplir con el estado. estándares sobre las evaluaciones de los estándares de desempeño, y brindarles a los padres información sobre la asistencia de sus hijos. Si los padres lo solicitan, la escuela brindará oportunidades para reuniones periódicas a fin de formular sugerencias y participar, según corresponda, en la toma de decisiones relacionadas con la educación de sus hijos. Además, las escuelas enviarán los comentarios proporcionados por los padres y/o las familias en caso de que el plan escolar no sea satisfactorio.</t>
  </si>
  <si>
    <t>Áreas de Enfoque
Comunicación</t>
  </si>
  <si>
    <t>Notificación de Título I</t>
  </si>
  <si>
    <t>Correspondencia para padres y familias</t>
  </si>
  <si>
    <t>10. Carta de notificación del programa para padres de 
      título i en varios idiomas con membrete del Distrito o de la 
      escuela</t>
  </si>
  <si>
    <t>11. Carta de notificación para padres de cuatro semanas 
      de ESSA en varios idiomas</t>
  </si>
  <si>
    <t>Plan de estudios</t>
  </si>
  <si>
    <t xml:space="preserve">
Reuniones / Talleres / Eventos / Correspondencia de los padres</t>
  </si>
  <si>
    <t>12. Evidencia de reuniones, talleres, eventos o correspondencia
      con los padres sobre el currículo en el plantel escolar, como
      una jornada de puertas abiertas.</t>
  </si>
  <si>
    <t>Evaluación/Niveles de logro</t>
  </si>
  <si>
    <r>
      <rPr>
        <sz val="10"/>
        <rFont val="Calibri"/>
        <family val="2"/>
        <scheme val="minor"/>
      </rPr>
      <t>Correspondencia de los padres y documentación de asistencia educativa adicional a los estudiantes identificados que no cumplen con los estándares estatales.  Haga clic aquí para obtener más información:</t>
    </r>
    <r>
      <rPr>
        <u/>
        <sz val="10"/>
        <color theme="10"/>
        <rFont val="Calibri"/>
        <family val="2"/>
        <scheme val="minor"/>
      </rPr>
      <t xml:space="preserve"> https://arda.dadeschools.net/#!/fullWidth/3937</t>
    </r>
  </si>
  <si>
    <t>13. Evidencia de correspondencia con los padres de asistencia
      adicional para estudiantes que no cumplen con los
      estándares estatales en la escuela, como cartas de tutoría, 
      informes de padres de i-Ready e informes de padres de
      FAST.</t>
  </si>
  <si>
    <t xml:space="preserve">Visite el portal de evaluaciones estatales de la Florida:                                                                                                                                                                                                                                                         </t>
  </si>
  <si>
    <t>También se puede acceder a la información de evaluación/niveles de logros en la aplicación Schoology ubicada en el Portal para padres.</t>
  </si>
  <si>
    <t>COMUNICACIÓN (CONTINUACIÓN)</t>
  </si>
  <si>
    <t>Preocupaciones de los padres de familia</t>
  </si>
  <si>
    <t xml:space="preserve">Encuesta oficial de Título Isobre el compromiso de los padres y la familia </t>
  </si>
  <si>
    <t>Tres (3) muestras de la     Encuesta oficial de    participación de padres y      familias del Título I a nivel       escolar (una muestra para      cada idioma, según      corresponda: inglés, español y criollo haitiano)</t>
  </si>
  <si>
    <t>BARRERAS</t>
  </si>
  <si>
    <t>Proporcione una descripción de las barreras que impidieron que los padres participaran durante el año escolar anterior. Describa los pasos que tomará la escuela para el próximo año escolar para superar estas barreras (con atención a los padres/familias con discapacidades, hablantes limitados de inglés, estudiantes que viven en situaciones de vivienda inestables y padres/familias de niños migrantes) [ESEA Sección 1116] .</t>
  </si>
  <si>
    <t>Zonas de barreras</t>
  </si>
  <si>
    <t>Plan de Acción (pasos)</t>
  </si>
  <si>
    <t>Desamparado/Sin hogar</t>
  </si>
  <si>
    <t>COMENTARIOS DE PADRES Y FAMILIARES</t>
  </si>
  <si>
    <t>Cada año, nuestra escuela alienta a los padres y familias a trabajar en colaboración con la escuela para desarrollar, revisar y revisar el Plan de participación de padres y familias (PFEP) a nivel escolar del Título I. El PFEP es una herramienta que se utiliza para determinar cómo bueno, nuestra escuela se asocia con usted y promueve su participación en la educación de su hijo en toda la escuela. Sus comentarios son importantes para ayudarnos a mejorar continuamente el PFEP y el programa de participación de padres y familias en nuestra escuela. Hemos proporcionado información de contacto a continuación para que pueda conocer las diferentes formas en que puede ser parte de esta conexión entre la escuela y el hogar. ¡Gracias!</t>
  </si>
  <si>
    <t>Información de contacto del facilitador de cumplimiento del Título I:</t>
  </si>
  <si>
    <t xml:space="preserve">Este plan está alineado con la Sección 1116 de la Ley Cada Estudiante Triunfa (Every Student Succeeds Act)
                                                                                                                                                                             </t>
  </si>
  <si>
    <t>La fecha límite para entregar el plan de participación de padres y la familias  a nivel escolar (PFEP) en el sitio de colaboracíon de cumplimento a nivel escolar del Título I es el viernes, 3 de octubre de 2025.</t>
  </si>
  <si>
    <t>Nimewo Andwa Lekòl:</t>
  </si>
  <si>
    <t>Non Lekòl:</t>
  </si>
  <si>
    <t>Rejyon:</t>
  </si>
  <si>
    <t xml:space="preserve">Non Direktè/tris: </t>
  </si>
  <si>
    <t>DEKLARASYON MISYON AN</t>
  </si>
  <si>
    <t xml:space="preserve">Se pou  nou amelyore angajman paran ak fanmi, aksè, ak defans yon fason pou nou yo ka devlope kapasite paran ak fanmi pou angajman paran, fanmi, lekòl ak kominote a ka vin pi solid, pou sipòte amelyorasyon ki mezirab nan akonplisman elèv. </t>
  </si>
  <si>
    <t>PFEP Title I nan nivo lekòl la se yon responsablite pataje, paran yo ak manm fanmi yo pral bay opinyon yo nan aktyalizasyon ak revizyon PFEP a epi ede yo bay bon jan kalite enstriksyon pou tout elèv k ap aprann yo, jan sa montre nan reyinyon anyèl paran lekòl la sou benefis yo. Pwogram Tit I nan tout lekòl la.  Yon administratè prezante PFEP a pandan Reyinyon Anyèl Konsènan Benefis Pwogram Tit I nan Tout Lekòl la.</t>
  </si>
  <si>
    <t>Domèn Konsantrasyon</t>
  </si>
  <si>
    <t>Aktivite/Travay</t>
  </si>
  <si>
    <t>Prèv/Delè</t>
  </si>
  <si>
    <t>PFEP nan nivo lekòl se yon responsablite ki pataje.</t>
  </si>
  <si>
    <t>Lekòl la pral prezante PFEP Title I nan nivo lekòl la pou opinyon, revize, ak apwobasyon pa tout moun ki gen enterè yo epi dokimante diskisyon an nan minit reyinyon EESAC la. PFEP a pral disponib pou tout paran ak fanmi si tout moun ki gen enterè yo dakò pandan EESAC.</t>
  </si>
  <si>
    <t>Reyinyon EESAC</t>
  </si>
  <si>
    <t>1. Reyinyon Anyèl Paran Konsènan Benefis Pwogram Tit I nan tout lekòl la, minit yo gen ladan l revizyon ak diskisyon sou PFEP Title I nan nivo lekòl la ak sou Alokasyon Bidjè Tit I</t>
  </si>
  <si>
    <t xml:space="preserve"> 
Out 2025 - Oktòb 2025</t>
  </si>
  <si>
    <t>Reyinyon Anyèl Title I</t>
  </si>
  <si>
    <t>Paran/fanmi pral ede nan bay enstriksyon kalite siperyè pou tout elèv.</t>
  </si>
  <si>
    <t>Akò Lekòl-Paran</t>
  </si>
  <si>
    <t xml:space="preserve">2. Depliyan Notifikasyon Tit I </t>
  </si>
  <si>
    <t>Out 2025 - Jen 2026</t>
  </si>
  <si>
    <t>Kontwole prezans</t>
  </si>
  <si>
    <t xml:space="preserve">Kontwole yo fini devwa  </t>
  </si>
  <si>
    <t>3. Kontra Title I Lekòl-Paran</t>
  </si>
  <si>
    <t>Patisipe nan desizyon ki gen rapò ak edikasyon timoun nan</t>
  </si>
  <si>
    <t xml:space="preserve">PATISIPASYON PARAN </t>
  </si>
  <si>
    <t>Lekòl la pral angaje paran ak fanmi yon fason ki òganize, e regilye nan planifikasyon, revizyon, ak amelyorasyon pwogram Title I nan.  Pwogram nan tout lekòl la ki gen ladan patisipasyon nan pran desizyon sou kòman yo pral itilize fon siplemantè Title I yo nan fason ki ap suiv yo:</t>
  </si>
  <si>
    <t>Angajman paran ak fanmi nan pwosesis pou pran desizyon sou fason yo pral itilize fon siplemantè pwogram Tit I nan tout lekòl la.</t>
  </si>
  <si>
    <t>Y ap bay paran yo ak fanmi yo opòtinite pou yo bay opinyon yo nan pwosesis pou pran desizyon sou fason yo pral itilize lajan siplemantè Pwogram Tit I nan tout lekòl la jan yo montre nan minit Reyinyon Anyèl Paran Konsènan Avantaj Pwogram Tit I nan Tout Lekòl la.</t>
  </si>
  <si>
    <t>4. Pwosedi rReyinyon Anyèl Paran Konsènan Avantaj Pwogram Tit I nan Tout Lekòl la ak diskisyon sou Title I PFEP ak Title I Bidjè Alokasyon</t>
  </si>
  <si>
    <t>Out 2025 - Oktòb 2025</t>
  </si>
  <si>
    <t>Angajman paran ak fanmi yo nan planifikasyon, revizyon, ak amelyorasyon Pwogram Tit I nan tout lekòl la ak Tit I PFEP nan nivo lekòl la.</t>
  </si>
  <si>
    <t>Anyèl Paran Tit I an, y ap ankouraje paran ak fanmi yo pou yo bay opinyon yo nan planifikasyon, revizyon, ak amelyorasyon nan Pwogram Title I nan tout lekòl la, ki gen ladan PFEP Title I nan nivo lekòl la, jan sa montre nan minit reyinyon yo.</t>
  </si>
  <si>
    <t>KOWÒDINASYON E ENTEGRASYON AVÈK LÒT PWOGRAM FEDERAL</t>
  </si>
  <si>
    <t>Lekòl la pral kowòdone ak entegre pwogram ak aktivite angajman paran ak fanmi pou gide paran yo kijan pou yo ede pitit yo lakay yo.</t>
  </si>
  <si>
    <t>Kowòdinasyon avèk Lòt Pwogram</t>
  </si>
  <si>
    <t>Aktivite</t>
  </si>
  <si>
    <t>Kòman Patisipasyon yo nan Aktivite yo Ap Anseye Paran 
pou Ede Pitit yo Lakay</t>
  </si>
  <si>
    <t>Title III (Leson Patikilye pou Elèv ki Aprann Anglè) Si li aplikab</t>
  </si>
  <si>
    <t>Sèvis Sipò</t>
  </si>
  <si>
    <t>Resous yo bay fanmi yo nan tranzisyon pral ede elèv yo simonte baryè yo nan aprantisaj</t>
  </si>
  <si>
    <t xml:space="preserve">Lekòl la pral fè Reyinyon Anyèl Paran Konsènan Avantaj Pwogram Tit I nan Tout Lekòl la pou enfòme paran ak fanmi timoun ki ap patisipe nan Pwogram Title I Tout Lekòl la. Pandan reyinyon an, lekòl ap bay deskripsyon Pwogram Title I Tout Lekòl ki pral gen yon explikasyon sou fòm evalyasyon akadamik yo, done pèfòmans lekòl la ak dwa paran. Anplis, lekòl pral dokimante kominikasyon avèk moun ki gen enterè yo nan fason ki ap suiv yo:   </t>
  </si>
  <si>
    <t>Deskripsyon Reyinyon Notifikasyon/Envitasyon</t>
  </si>
  <si>
    <t xml:space="preserve">Notifikasyon
</t>
  </si>
  <si>
    <t xml:space="preserve">          Aplikasyon </t>
  </si>
  <si>
    <t xml:space="preserve">          Mesaj Elektwonik</t>
  </si>
  <si>
    <t xml:space="preserve">4. Depliyan Reyinyon Anyèl Paran Konsènan Avantaj Pwogram Tit I nan Tout Lekòl la nan plizyè lang ki gen ladann Aksè/akomodasyon Limit responsabilite nou </t>
  </si>
  <si>
    <t>Out 2025 - oktòb 2025</t>
  </si>
  <si>
    <t>Deskripsyon Travay/Aktivite yo Fè Pandan Reyinyon an</t>
  </si>
  <si>
    <t xml:space="preserve">Dokimantasyon
</t>
  </si>
  <si>
    <t xml:space="preserve">PFEP Title I nan nivo Lekòl la ap revize diskite e mete ajou avèk paran ak fanmi yo pandan reyinyon an </t>
  </si>
  <si>
    <t>Sondaj Paran diskite yo mete disponib (nan plizyè lang) pandan reyinyon an.</t>
  </si>
  <si>
    <t>Ajanda Reyinyon an ap gen ladan atik nesesè yo, ak enfòmasyon yo mete ajou avèk l ekòl la</t>
  </si>
  <si>
    <t xml:space="preserve">         5. Reyinyon Anyèl Paran Konsènan Avantaj Pwogram Tit I nan Tout Lekòl lan Prezantasyon PowerPoint (pèsonalize nan tout) sou sit entènèt lekòl la</t>
  </si>
  <si>
    <t>Rezime reyinyon ki gen ladan dosye dyalòj avèk paran/fanmi</t>
  </si>
  <si>
    <t>Sondaj paran yo te diskite ak fè disponib (nan plizyè lang) pandan reyinyon an</t>
  </si>
  <si>
    <t xml:space="preserve">       Lèt Notifikasyon yo mete disponib pou paran ak fanmi</t>
  </si>
  <si>
    <t>6. Fòm Reprezantan Konsèy Konsiltatif Distri (DAC)/Parent Advisory Council (PAC) ranpli      (FM-6996) epi telechaje sou sit kolaborasyon pou konfòmite nan nivo tit i lekòl la</t>
  </si>
  <si>
    <t xml:space="preserve">           PFEP nivo distri a yo mete disponib pandan reyinyon an</t>
  </si>
  <si>
    <t>Yo revize e mete ajou Akò Lekòl-Paran</t>
  </si>
  <si>
    <t xml:space="preserve">fe suivi
</t>
  </si>
  <si>
    <t xml:space="preserve">          7. Dosye Prezans nan Reyinyon Anyèl Paran Konsènan Avantaj Pwogram Tit I nan Tout Lekòl la (Separe fèy enskripsyon ak evènman Open House). Vityèl ak/oswa an pèsòn jan sa aplikab.</t>
  </si>
  <si>
    <t>Pwosè reyinyon yo telechaje nan Title I Compliance
 sit kolaborasyon</t>
  </si>
  <si>
    <t>Konpilasyon Rezilta Sondaj ki klase epi telechaje sou sit kolaborasyon pou konfòmite nan nivo tit i lekòl la</t>
  </si>
  <si>
    <t>Done rezime reyinyon yo mete yo mete sou Rapò Mansyèl Done Paran ak Fanmi</t>
  </si>
  <si>
    <t>Akò Lekòl-Paran ajou disponib pou paran ak fanmi</t>
  </si>
  <si>
    <t xml:space="preserve">       8. Link nan paj sit entènèt lekòl la ki gen ladan dokiman sa yo nan plizyè lang:
        -Flyer Notifikasyon Tit I
        -Title I PFEP nan nivo distri a
        -Tit PFEP nan nivo lekòl la
        -Let Notifikasyon Paran Tit I
        -Title I School-Paran Compact
        -Fòm Kòmantè sou Angajman Paran ak Fanmi Tit I nan Nivo Lekòl
        -PowerPoint Reyinyon Anyèl Paran Konsènan Avantaj Pwogram Tit I nan Tout Lekòl la                                                                                                                                                                                             
         (pèsonalize ak enfòmasyon lekòl la atravè tout)
        -School Improvement Process 
        - Resous adisyonèl pou sipòte aprantisaj lakay elèv yo</t>
  </si>
  <si>
    <t>Si ou vle</t>
  </si>
  <si>
    <t xml:space="preserve">        </t>
  </si>
  <si>
    <t>REYINYON FLEKSIB POU PARAN YO</t>
  </si>
  <si>
    <t>Lekòl la pral ofri aktivite tankou, webinars, atelye, vizit lakay, ak lòt sèvis ki gen rapò ak angajman paran ak fanmi nan yon orè fleksib.</t>
  </si>
  <si>
    <t>Reyinyon Fleksib</t>
  </si>
  <si>
    <t>Deskripsyon Reyinyon/Aktivite yo</t>
  </si>
  <si>
    <t>9. Minimòm de (2) fichye nan plizyè lang, aktivite lekòl paran yo, ak akomodasyon aksesiblite ak sèvis tradiksyon denonse responsablite (ki montre reyinyon fleksib nan diferan lè nan jounen an)</t>
  </si>
  <si>
    <t xml:space="preserve">Reyinyon Anyèl Paran Konsènan Avantaj Pwogram Tit I nan Tout Lekòl la					
</t>
  </si>
  <si>
    <t>Lòt reyinyon nan yon tan fleksib</t>
  </si>
  <si>
    <t>DEVLOPMAN KAPASITE</t>
  </si>
  <si>
    <t>Lekòl la pral enplemante aktivite ki pral devlope kapasite angajman paran/fanmi ki fè sans.  Aktivite lekòl la pral enplemante a pral ede devlope relasyon ak kominote a pou amelyore siksè elèv.  Anplis, lekòl la ap bay materyèl ak fòmasyon pou ede paran/fanmi travay avèk pitit yoe bay lòt sipò rezonab nan aktivite angajman paran/fanmi nan fason ki ap suiv yo:</t>
  </si>
  <si>
    <t>Tit Moun Anchaj la</t>
  </si>
  <si>
    <t>Resous/Materyèl yo Bay</t>
  </si>
  <si>
    <t>Reyinyon Anyèl Paran Konsènan Avantaj Pwogram Tit I nan Tout Lekòl la</t>
  </si>
  <si>
    <t>Reyinyon EESAC yo</t>
  </si>
  <si>
    <t xml:space="preserve">DEVLOPMAN PWOFESYONÈL ANPLWAYE </t>
  </si>
  <si>
    <t>Dekri aktivite devlopman pwofesyonèl lekòl la pral ofri oubyen ankouraje pou edike anplwaye yo:</t>
  </si>
  <si>
    <t>• Kòman pou valorize e itilize kontribisyon paran/fanmi;
• Kòman pou al rankontre, kominike, e travay avèk paran/fanmi kòm patnè egal ego;
• Kòman pou enplemante e kowòdone pwogram paran/fanmi; e
• Kòman pou devlope lyen ant paran/fanmi ak lekòl.</t>
  </si>
  <si>
    <t>Tit Moun Anchaj
Nan Title I</t>
  </si>
  <si>
    <t>Konsantrasyon sou Angajman Paran/Fanmi</t>
  </si>
  <si>
    <t xml:space="preserve">Dokimantasyon </t>
  </si>
  <si>
    <t xml:space="preserve">Sesyon Fòmasyon Fasilitatè Title I Distri a Patwone </t>
  </si>
  <si>
    <t>Administratè</t>
  </si>
  <si>
    <t>Aplikasyon / Kowòdinasyon pwogram paran / fanmi yo</t>
  </si>
  <si>
    <t>Agenda, pwezantasyon, pwezantasyon PowerPoint, aplikasyon nan pran konesans, ak Pwen Plan Met soti nan MyLearningPlan Pwofesyonel Jesyon Devlopman Sistem.</t>
  </si>
  <si>
    <t>Sesyon Fòmasyon Sesyon Fòmasyon CIS/CLS Title I Distri a Patwone</t>
  </si>
  <si>
    <t>Sesyon fòmasyon pwofesè/anplwaye yo</t>
  </si>
  <si>
    <t xml:space="preserve">LÒT AKTIVITE </t>
  </si>
  <si>
    <t>Lekòl la pral fè lòt aktivite/evènman/reyinyon pou ankouraje ak sipòte paran yo ak fanmi yo ak angajman pi enpòtan nan edikasyon pitit yo.</t>
  </si>
  <si>
    <t>Kontni ak Kalite Aktivite yo</t>
  </si>
  <si>
    <t>Konsantrasyon Angajman Paran/fanmi</t>
  </si>
  <si>
    <t>Evidans Efikasite</t>
  </si>
  <si>
    <t>AKSESIBILITE</t>
  </si>
  <si>
    <t>Lekòl la pral ofri tout opòtinite pou tout paran ak manm fanmi yo patisipe nan aktivite angajman paran ak fanmi yo. Anplis de sa, lekòl la pral pataje enfòmasyon ki gen rapò ak pwogram paran yo ak fanmi yo, reyinyon yo, rapò lekòl yo, ak lòt aktivite nan yon fòma inifòm ki konprann, ak nan lang ke paran yo ak fanmi yo konprann, epitou li bay aranjman pou paran yo ak manm fanmi yo. ak bezwen espesyal.</t>
  </si>
  <si>
    <t xml:space="preserve">Domèn Konsantrasyon
Pou Aksesiblite </t>
  </si>
  <si>
    <t>Akomodasyon</t>
  </si>
  <si>
    <t>Orè Dat yo</t>
  </si>
  <si>
    <t>Lang</t>
  </si>
  <si>
    <t>Paran ki gen Bezwen Espesyal</t>
  </si>
  <si>
    <t>KOMINIKASYON</t>
  </si>
  <si>
    <t>Lekòl la pral bay enfòmasyon alè sou Pwogram Tit I nan tout lekòl la, eksplikasyon sou kourikoulòm nan lekòl la, fòm evalyasyon yo itilize pou mezire pwogrè elèv yo, nivo siksè elèv yo espere jwenn, idantifye elèv ki riske pa satisfè eta. estanda sou evalyasyon estanda pèfòmans, epi bay paran yo enfòmasyon konsènan prezans pitit yo. Si paran yo mande yo, lekòl la ap ofri opòtinite pou reyinyon regilye yo pou yo ka fè sijesyon epi pou yo patisipe, jan sa apwopriye, nan pran desizyon ki gen rapò ak edikasyon pitit yo. Anplis de sa, lekòl yo pral soumèt kòmantè paran ak/oswa fanmi yo bay si plan lekòl la pa satisfezan.</t>
  </si>
  <si>
    <t>Domèn Konsantrasyon
Pou Kominikasyon</t>
  </si>
  <si>
    <t>Kontni ak Kalite Aktivite</t>
  </si>
  <si>
    <t xml:space="preserve">Tit Moun Responsab la  </t>
  </si>
  <si>
    <t>Notifikasyon Tit I</t>
  </si>
  <si>
    <t>Korespondans pou paran ak fanmi</t>
  </si>
  <si>
    <t xml:space="preserve">10. Lèt Notifikasyon Pwogram
     Paran Tit I nan plizyè lang
     sou papye antèt Distri a
     oswa lekòl </t>
  </si>
  <si>
    <t>11. Lèt Notifikasyon Paran
     ESSA Kat Semenn nan
     plizyè lang</t>
  </si>
  <si>
    <t>Kourikoulòm</t>
  </si>
  <si>
    <t>Reyinyon/Atelye/Aktivite Vityèl/
Korespondans Paran ak Angajman Fanmi</t>
  </si>
  <si>
    <t>12. Prèv reyinyon, atelye, 
      evènman, oswa
      korespondans avèk paran
      yo konsènan kourikoulòm
      nan lekòl la, tankou yon
      jounen pòt ouvèt.</t>
  </si>
  <si>
    <t>Nivo Evalyasyon/ Akonplisman</t>
  </si>
  <si>
    <r>
      <rPr>
        <sz val="9"/>
        <rFont val="Arial Narrow"/>
        <family val="2"/>
      </rPr>
      <t>Korespondans paran ak dokiman ki bay lòt asistans edikasyonèl pou elèv yo idantifye kòm pa satisfè nòm eta a. Klike la a pou jwenn plis enfòmasyon:</t>
    </r>
    <r>
      <rPr>
        <u/>
        <sz val="9"/>
        <color theme="10"/>
        <rFont val="Arial Narrow"/>
        <family val="2"/>
      </rPr>
      <t xml:space="preserve"> https://arda.dadeschools.net/#!/fullWidth/3937 </t>
    </r>
  </si>
  <si>
    <t>13. Prèv korespondans paran
     yo sou asistans adisyonèl
     pou elèv yo ki pa satisfè
     estanda leta yo nan tankou 
     lèt leson patikilye, i-Ready
     rapò paran yo, rapò paran
     FAST yo sit lekòl la.</t>
  </si>
  <si>
    <t>Vizite Portal Evalyasyon Eta Florid la:</t>
  </si>
  <si>
    <t>Ou kapab jwenn aksè tou nan enfòmasyon evalyasyon/nivo logros yo nan aplikasyon Schoology ki sitiye nan Pòtal Paran an.</t>
  </si>
  <si>
    <t>Enkyetid Paran</t>
  </si>
  <si>
    <t xml:space="preserve">Sondaj ofisyèl sou angajman paran ak fanmi Tit </t>
  </si>
  <si>
    <t>Twa (3) echantiyon Sondaj Ofisyèl Lekòl Tit I sou Patisipasyon Paran ak Fanmi yo (yon echantiyon pou chak lang jan sa aplikab: Angle, Panyòl, ak Kreyòl Ayisyen)</t>
  </si>
  <si>
    <t xml:space="preserve">BARYÈ </t>
  </si>
  <si>
    <t>Tanpri bay yon deskripsyon baryè ki te anpeche paran yo patisipe pandan ane lekòl anvan an. Dekri etap lekòl la pral pran pou ane eskolè k ap vini an pou simonte baryè sa yo (ak atansyon sou paran/fanmi ki gen andikap, ki pa gen anpil moun ki pale angle, elèv k ap viv nan sitiyasyon k ap viv enstab, ak paran/fanmi timoun migran yo) [ESEA Seksyon 1116] .</t>
  </si>
  <si>
    <t xml:space="preserve">Areya Baryè yo </t>
  </si>
  <si>
    <t>Plan Aksyon (Etap)</t>
  </si>
  <si>
    <t>Sanzabri</t>
  </si>
  <si>
    <t>FEEDBACK PARAN AK FANMI</t>
  </si>
  <si>
    <t>Chak ane, lekòl nou an ankouraje paran ak fanmi yo pou yo travay an kolaborasyon ak lekòl la pou devlope, revize ak revize Plan Title I pou Paran ak Patisipasyon Fanmi nan Nivo Lekòl (PFEP). PFEP a se yon zouti ki itilize pou detèmine kijan. byen lekòl nou an ap fè patenarya avèk ou epi ankouraje patisipasyon ou nan edikasyon pitit ou a nan tout lekòl la. Feedback ou yo enpòtan pou ede nou kontinye amelyore PFEP ak pwogram angajman paran ak fanmi nan lekòl nou an. Nou te bay enfòmasyon pou kontakte pi ba a pou ou ka aprann sou diferan fason ou ka fè pati koneksyon lekòl lakay sa a. Mèsi!</t>
  </si>
  <si>
    <t>Enfòmasyon pou Kontak Fasilitatè Konfòmite Tit I:</t>
  </si>
  <si>
    <t xml:space="preserve">Plan sa sou menm liy avèk seksyon 1116 nan “Every Student Succeds Act” (Akò Chak Elèv Fè Siksè)                                                                                                                                                                               </t>
  </si>
  <si>
    <t>Dat limit pou soumèt Plan Angajman Paran ak Fanmi (PFEP) nan tout lekòl la se vandredi 3 oktòb 2025.</t>
  </si>
  <si>
    <t>Other Programs</t>
  </si>
  <si>
    <t>Building Capacity Activity/Tasks</t>
  </si>
  <si>
    <t>Staff</t>
  </si>
  <si>
    <t>Staff Development Activity</t>
  </si>
  <si>
    <t>Resources Provided</t>
  </si>
  <si>
    <t>Evidence of Effectives (2)</t>
  </si>
  <si>
    <t>Barriers</t>
  </si>
  <si>
    <t>Head Start</t>
  </si>
  <si>
    <t>EESAC Meeting</t>
  </si>
  <si>
    <t>The Parent Academy</t>
  </si>
  <si>
    <t>Principal</t>
  </si>
  <si>
    <t>Online PD to Build Relationships with Parents</t>
  </si>
  <si>
    <t>Brochures</t>
  </si>
  <si>
    <t>Translator</t>
  </si>
  <si>
    <t>Multi-language Materials/Flyers/Handouts with disclaimer</t>
  </si>
  <si>
    <t>Handouts</t>
  </si>
  <si>
    <t>Transportation</t>
  </si>
  <si>
    <t>VPK</t>
  </si>
  <si>
    <t>Agency Referrals</t>
  </si>
  <si>
    <t>Assistant Principal</t>
  </si>
  <si>
    <t>M-DCPS Meetings/Training/Workshops</t>
  </si>
  <si>
    <t>Flyers</t>
  </si>
  <si>
    <t>FAST Night</t>
  </si>
  <si>
    <t>Translated Materials</t>
  </si>
  <si>
    <t>Evidence of translation services</t>
  </si>
  <si>
    <t>Assessments</t>
  </si>
  <si>
    <t>Minutes</t>
  </si>
  <si>
    <t>Child Care</t>
  </si>
  <si>
    <t>Migrant</t>
  </si>
  <si>
    <t>Webinar</t>
  </si>
  <si>
    <t>Community-Based Partnerships</t>
  </si>
  <si>
    <t>District-sponsored Title I Principal Training Sessions</t>
  </si>
  <si>
    <t>Student Backpack</t>
  </si>
  <si>
    <t>Technology</t>
  </si>
  <si>
    <t>Attendance Records</t>
  </si>
  <si>
    <t>Unfamiliar with School System</t>
  </si>
  <si>
    <t>Title I, Part D Neglected &amp; Delinquent Program</t>
  </si>
  <si>
    <t>Conference Call</t>
  </si>
  <si>
    <t>Parent &amp; Family Engagement Workshops</t>
  </si>
  <si>
    <t>Counselor</t>
  </si>
  <si>
    <t>PD activities conducted by outside agencies</t>
  </si>
  <si>
    <t>PowerPoint Presentations</t>
  </si>
  <si>
    <t>Parent Conference</t>
  </si>
  <si>
    <t>Social Media</t>
  </si>
  <si>
    <t>Photos</t>
  </si>
  <si>
    <t>Cultural Differences</t>
  </si>
  <si>
    <t>Virtual Meeting/Workshop</t>
  </si>
  <si>
    <t>Virtual Meetings/Webinars</t>
  </si>
  <si>
    <t>Curriculum Coach</t>
  </si>
  <si>
    <t>Professional Learning Community/School-based Projects</t>
  </si>
  <si>
    <t>Referral Forms</t>
  </si>
  <si>
    <t>Links to Assessment Websites</t>
  </si>
  <si>
    <t>Parenting</t>
  </si>
  <si>
    <t>Work Scheduling Conflict</t>
  </si>
  <si>
    <t>Face-to-Face Meeting/Workshop</t>
  </si>
  <si>
    <t>Teacher</t>
  </si>
  <si>
    <t>Title I School-Level Parent and Family Engagement Feedback Form</t>
  </si>
  <si>
    <t>Response to Intervention</t>
  </si>
  <si>
    <t>Data Driven Instruction</t>
  </si>
  <si>
    <t>CAP Advisor</t>
  </si>
  <si>
    <t>Accommodations PWD</t>
  </si>
  <si>
    <t>Parent Portal</t>
  </si>
  <si>
    <t>School Social Worker</t>
  </si>
  <si>
    <t>School-Level Parent &amp; Family Engagement Feedback Form</t>
  </si>
  <si>
    <t>Notification of Title I Annual Meeting</t>
  </si>
  <si>
    <t>UP-START Liaison</t>
  </si>
  <si>
    <t>The Parent Academy Meetings/Training</t>
  </si>
  <si>
    <t>Wheelchair Ramp</t>
  </si>
  <si>
    <t>EESAC Chairperson</t>
  </si>
  <si>
    <t>Meeting with School Social Worker</t>
  </si>
  <si>
    <t>Handicap Parking</t>
  </si>
  <si>
    <t>School Map</t>
  </si>
  <si>
    <t>School Calendar/Newsletter</t>
  </si>
  <si>
    <t>Activities Director</t>
  </si>
  <si>
    <t>Meeting with Truancy Child Study Team</t>
  </si>
  <si>
    <t>Sign language interpreter</t>
  </si>
  <si>
    <t>Request for Sign Language Interpreter</t>
  </si>
  <si>
    <t>School Marquee</t>
  </si>
  <si>
    <t>Centro de Recursos del Vecindario (NRC)</t>
  </si>
  <si>
    <t xml:space="preserve">Desarrollo profesional en línea para desarrollar relaciones con los padres de familia
       </t>
  </si>
  <si>
    <t>Virtual Parent and Family Engagement Opportunities</t>
  </si>
  <si>
    <t>Other</t>
  </si>
  <si>
    <t>La Academia para Padres de Familia</t>
  </si>
  <si>
    <t>Director/a</t>
  </si>
  <si>
    <t xml:space="preserve">Reuniones/Capacitación/Talleres de las M-DCPS </t>
  </si>
  <si>
    <t>Special Events for Families</t>
  </si>
  <si>
    <t>School Website</t>
  </si>
  <si>
    <t>Referidos a agencias</t>
  </si>
  <si>
    <t>Sub Director(a)</t>
  </si>
  <si>
    <t>Sesiones de capacitación de Facilitadores o de CIS/CLS de Título l patrocinadas por el Districto</t>
  </si>
  <si>
    <t>Community-based Partnerships</t>
  </si>
  <si>
    <t>Asociaciones basadas en la comunidad</t>
  </si>
  <si>
    <t>Consejero(a)</t>
  </si>
  <si>
    <t xml:space="preserve">Sesiones de capacitacíión de Título l para Directores patrocinadas por el Districto </t>
  </si>
  <si>
    <t>Talleres de participación de padres y familias</t>
  </si>
  <si>
    <t>Entrenadora de currículo</t>
  </si>
  <si>
    <t xml:space="preserve">Actividades de Desarrollo Profesional, (PD) realizadas por agencias externas 
</t>
  </si>
  <si>
    <t xml:space="preserve">Reuniones a distancia/Talleres en Línea </t>
  </si>
  <si>
    <t>Maestro (a)</t>
  </si>
  <si>
    <t>Proyectos por la comunidad de aprendizaje profesional/Proyectos basados en la escuela</t>
  </si>
  <si>
    <t>Reunión anual de padres de familia de Título I (Title l Annual Parent Meeting)</t>
  </si>
  <si>
    <t>Asesor(a) de CAP</t>
  </si>
  <si>
    <t>Noche de FAST (FAST Night)</t>
  </si>
  <si>
    <t>Trabajadora social escolar</t>
  </si>
  <si>
    <t>Mochila del estudiante (Student Backpack)</t>
  </si>
  <si>
    <t xml:space="preserve">Conferencia para padres de familia (Parent Conference) </t>
  </si>
  <si>
    <t>Enlaces a sitios web de pruebas (Links to Assessment Websites)</t>
  </si>
  <si>
    <t>Director/a de actividades</t>
  </si>
  <si>
    <t>Respuesta a la intervención (Response to Intervention)</t>
  </si>
  <si>
    <t>Reuniones de EESAC (EESAC Meetings)</t>
  </si>
  <si>
    <t xml:space="preserve">Formulario de Comentarios sobre la 
Participación de Padres y Familias del Título I a Nivel Escolar (School-Level Parent &amp; Family Engagement Feedback Form) </t>
  </si>
  <si>
    <t>Reuniones/Capacitación de La Academia para Padres de Familia (The Parent Academy Meetings/ Training)</t>
  </si>
  <si>
    <t>Reunión con el/la trabajador(a) social de la escuela (Meeting with School Social Worker)</t>
  </si>
  <si>
    <t>Reunión con Equipo de Estudio de Ausentismo/abandono escolar infantil (Meeting with Truancy Child Study Team)</t>
  </si>
  <si>
    <t>Actividad/Reunión/Talleres a distancia de participación de padres y familias (Virtual Parent &amp; Family Engagement Activity/ Meeting/Workshops )</t>
  </si>
  <si>
    <t>Eventos especiales para familias (Special Events for Families)</t>
  </si>
  <si>
    <t>Asociaciones basadas en la comunidad (Community-based Partnerships)</t>
  </si>
  <si>
    <t>School Name</t>
  </si>
  <si>
    <t>Loc. #</t>
  </si>
  <si>
    <t>Region</t>
  </si>
  <si>
    <t>BRIDGE PREP ACADEMY</t>
  </si>
  <si>
    <t>CHARTER</t>
  </si>
  <si>
    <t>SUMMERVILLE ADVANTAGE ACADEMY</t>
  </si>
  <si>
    <t>MANDARIN LAKES K-8 ACADEMY</t>
  </si>
  <si>
    <t>SOUTH</t>
  </si>
  <si>
    <t>LENORA BRAYNON SMITH ELEMENTARY</t>
  </si>
  <si>
    <t>CENTRAL</t>
  </si>
  <si>
    <t>MATER ACADEMY</t>
  </si>
  <si>
    <t>ARCOLA LAKE ELEMENTARY SCHOOL</t>
  </si>
  <si>
    <t>MIAMI COMMUNITY CHARTER SCHOOL</t>
  </si>
  <si>
    <t>MAYA ANGELOU ELEMENTARY SCHOOL</t>
  </si>
  <si>
    <t>AUBURNDALE ELEMENTARY SCHOOL</t>
  </si>
  <si>
    <t>AVOCADO ELEMENTARY SCHOOL</t>
  </si>
  <si>
    <t>BANYAN ELEMENTARY SCHOOL</t>
  </si>
  <si>
    <t>BEL-AIRE ELEMENTARY SCHOOL</t>
  </si>
  <si>
    <t>BENT TREE ELEMENTARY SCHOOL</t>
  </si>
  <si>
    <t>GOULDS ELEMENTARY SCHOOL</t>
  </si>
  <si>
    <t>BISCAYNE BEACH ELEMENTARY SCHOOL</t>
  </si>
  <si>
    <t>NORTH</t>
  </si>
  <si>
    <t>SOMERSET ACADEMY SILVER PALMS</t>
  </si>
  <si>
    <t>SOMERSET ACAD CHARTER ELEM SCHOOL S HOMESTEAD</t>
  </si>
  <si>
    <t>ARCHCREEK ELEMENTARY SCHOOL</t>
  </si>
  <si>
    <t>VAN E. BLANTON ELEMENTARY SCHL</t>
  </si>
  <si>
    <t>BOWMAN ASHE/DOOLIN K-8 ACADEMY</t>
  </si>
  <si>
    <t>BRENTWOOD ELEMENTARY SCHOOL</t>
  </si>
  <si>
    <t>JAMES H. BRIGHT ELEMENTARY/J.W. JOHNSON ELEM</t>
  </si>
  <si>
    <t>BROADMOOR ELEMENTARY SCHOOL</t>
  </si>
  <si>
    <t>W. J. BRYAN ELEMENTARY</t>
  </si>
  <si>
    <t>BUNCHE PARK ELEMENTARY SCHOOL</t>
  </si>
  <si>
    <t>CAMPBELL DRIVE K-8 CENTER</t>
  </si>
  <si>
    <t>CARIBBEAN K-8 CENTER</t>
  </si>
  <si>
    <t>CAROL CITY ELEMENTARY SCHOOL</t>
  </si>
  <si>
    <t>SOMERSET PREPATORY ACADEMY - HOMESTEAD</t>
  </si>
  <si>
    <t>DR. WILLIAM A. CHAPMAN ELEMENTARY SCHOOL</t>
  </si>
  <si>
    <t>CITRUS GROVE K-8 CENTER</t>
  </si>
  <si>
    <t>CLAUDE PEPPER ELEMENTARY SCHL</t>
  </si>
  <si>
    <t>JOHNNIE M PARRIS COLONIAL DRIVE ELEMENTARY SC</t>
  </si>
  <si>
    <t>COMSTOCK ELEMENTARY SCHOOL</t>
  </si>
  <si>
    <t>NEVA KING COOPER EDUCATIONAL CENTER</t>
  </si>
  <si>
    <t>CORAL PARK ELEMENTARY SCHOOL</t>
  </si>
  <si>
    <t>THE CHARTER SCHOOL AT WATERSTONE</t>
  </si>
  <si>
    <t>HIVE PREPARATORY SCHOOL</t>
  </si>
  <si>
    <t>ACADEMIR CHARTER SCHOOL PREPARATORY</t>
  </si>
  <si>
    <t>MATER ACADEMY OF INTERNATIONAL STUDIES</t>
  </si>
  <si>
    <t>YOUTH CO-OP CHARTER SCHOOL</t>
  </si>
  <si>
    <t>SOUTH FLORIDA AUTISM CHARTER SCHOOL INC</t>
  </si>
  <si>
    <t>CORAL TERRACE ELEMENTARY SCHL</t>
  </si>
  <si>
    <t>CRESTVIEW ELEMENTARY SCHOOL</t>
  </si>
  <si>
    <t>CUTLER RIDGE ELEMENTARY SCHOOL</t>
  </si>
  <si>
    <t>CYPRESS K-8 CENTER</t>
  </si>
  <si>
    <t>FREDERICK R. DOUGLASS ELEM.</t>
  </si>
  <si>
    <t>MARJORY STONEMAN DOUGLAS ELEM</t>
  </si>
  <si>
    <t>CHARLES R DREW K-8 CENTER</t>
  </si>
  <si>
    <t>PAUL LAURENCE DUNBAR K-8 CENTER</t>
  </si>
  <si>
    <t>JOHN G. DUPUIS ELEMENTARY SCHL</t>
  </si>
  <si>
    <t>AMELIA EARHART ELEMENTARY SCHL</t>
  </si>
  <si>
    <t>EARLINGTON HEIGHTS ELEM. SCHL</t>
  </si>
  <si>
    <t>EDISON PARK K-8 CENTER</t>
  </si>
  <si>
    <t>EMERSON ELEMENTARY SCHOOL</t>
  </si>
  <si>
    <t>LILLIE C. EVANS K-8 CENTER</t>
  </si>
  <si>
    <t>EVERGLADES K-8 CENTER</t>
  </si>
  <si>
    <t>FAIRLAWN ELEMENTARY SCHOOL</t>
  </si>
  <si>
    <t>DANTE B. FASCELL ELEM. SCHOOL</t>
  </si>
  <si>
    <t>FLAGAMI ELEMENTARY SCHOOL</t>
  </si>
  <si>
    <t>HENRY M. FLAGLER ELEM. SCHOOL</t>
  </si>
  <si>
    <t>FLAMINGO ELEMENTARY SCHOOL</t>
  </si>
  <si>
    <t>FLORIDA CITY ELEMENTARY SCHOOL</t>
  </si>
  <si>
    <t>ACADEMIR PREPARATORY ACADEMY</t>
  </si>
  <si>
    <t>SOMERSET ARTS ACADEMY</t>
  </si>
  <si>
    <t>GLORIA FLOYD ELEMENTARY SCHOOL</t>
  </si>
  <si>
    <t>ACADEMIR MIDDLE SCHOOL OF MATH AND SCIENCE</t>
  </si>
  <si>
    <t>BENJAMIN FRANKLIN K-8 CENTER</t>
  </si>
  <si>
    <t>THEODORE R. AND THELMA A. GIBSON CHARTER</t>
  </si>
  <si>
    <t>FULFORD ELEMENTARY SCHOOL</t>
  </si>
  <si>
    <t>HIALEAH GARDENS ELEM. SCHOOL</t>
  </si>
  <si>
    <t>GOLDEN GLADES ELEMENTARY SCHL</t>
  </si>
  <si>
    <t>JOELLA C. GOOD ELEMENTARY SCHOOL</t>
  </si>
  <si>
    <t>SPANISH LAKE ELEMENTARY SCHOOL</t>
  </si>
  <si>
    <t>GRATIGNY ELEMENTARY SCHOOL</t>
  </si>
  <si>
    <t>GREENGLADE ELEMENTARY SCHOOL</t>
  </si>
  <si>
    <t>GREYNOLDS PARK ELEMENTARY SCHL</t>
  </si>
  <si>
    <t>GULFSTREAM ELEMENTARY SCHOOL</t>
  </si>
  <si>
    <t>CHARLES R HADLEY ELEM SCHOOL</t>
  </si>
  <si>
    <t>JOE HALL ELEMENTARY SCHOOL</t>
  </si>
  <si>
    <t>ENEIDA M. HARTNER ELEM. SCHOOL</t>
  </si>
  <si>
    <t>HIALEAH ELEMENTARY SCHOOL</t>
  </si>
  <si>
    <t>WEST HIALEAH GARDENS ELEMENTARY SCHOOL</t>
  </si>
  <si>
    <t>HIBISCUS ELEMENTARY SCHOOL</t>
  </si>
  <si>
    <t>HOLMES ELEMENTARY SCHOOL</t>
  </si>
  <si>
    <t>ZORA NEALE HURSTON ELEMENTARY SCHOOL</t>
  </si>
  <si>
    <t>MADIE IVES K-8 PREPARATORY ACADEMY</t>
  </si>
  <si>
    <t>KENDALE LAKES ELEMENTARY SCHL</t>
  </si>
  <si>
    <t>KENSINGTON PARK ELEM. SCHOOL</t>
  </si>
  <si>
    <t>KINLOCH PARK ELEMENTARY SCHOOL</t>
  </si>
  <si>
    <t>LAKE STEVENS ELEMENTARY SCHOOL</t>
  </si>
  <si>
    <t>LAKEVIEW ELEMENTARY SCHOOL</t>
  </si>
  <si>
    <t>LEISURE CITY K-8 CENTER</t>
  </si>
  <si>
    <t>LINDA LENTIN K-8 CENTER</t>
  </si>
  <si>
    <t>LAURA C. SAUNDERS ELEM. SCHOOL</t>
  </si>
  <si>
    <t>LIBERTY CITY ELEMENTARY SCHOOL</t>
  </si>
  <si>
    <t>MATER INTERNATIONAL ACADEMY</t>
  </si>
  <si>
    <t>MATER PREPARATORY ACADEMY</t>
  </si>
  <si>
    <t>JESSE J. MCCRARY, JR. ELEMENTARY SCHOOL</t>
  </si>
  <si>
    <t>PALM GLADES PREPARATORY ACADEMY</t>
  </si>
  <si>
    <t>SOMERSET OAKS ACADEMY</t>
  </si>
  <si>
    <t>LORAH PARK ELEMENTARY SCHOOL</t>
  </si>
  <si>
    <t>TOUSSAINT L'OUVERTURE ELEM.</t>
  </si>
  <si>
    <t>LUDLAM ELEMENTARY SCHOOL</t>
  </si>
  <si>
    <t>MATER ACADEMY EAST CHARTER SCHOOL</t>
  </si>
  <si>
    <t>FRANK CRAWFORD MARTIN K-8 CENTER</t>
  </si>
  <si>
    <t>WESLEY MATTHEWS ELEM. SCHOOL</t>
  </si>
  <si>
    <t>MEADOWLANE ELEMENTARY SCHOOL</t>
  </si>
  <si>
    <t>MELROSE ELEMENTARY SCHOOL</t>
  </si>
  <si>
    <t>MIAMI GARDENS ELEMENTARY SCHL</t>
  </si>
  <si>
    <t>MIAMI HEIGHTS ELEMENTARY SCHL</t>
  </si>
  <si>
    <t>MIAMI SHORES ELEMENTARY SCHOOL</t>
  </si>
  <si>
    <t>MIAMI SPRINGS ELEMENTARY SCHL</t>
  </si>
  <si>
    <t>MARCUS A. MILAM K-8 CENTER</t>
  </si>
  <si>
    <t>PHYLLIS R. MILLER ELEM. SCHOOL</t>
  </si>
  <si>
    <t>MORNINGSIDE K-8 ACADEMY</t>
  </si>
  <si>
    <t>ROBERT RUSSA MOTON ELEMENTARY SCHOOL</t>
  </si>
  <si>
    <t>MYRTLE GROVE ELEMENTARY</t>
  </si>
  <si>
    <t>COCONUT PALM K-8 ACADEMY</t>
  </si>
  <si>
    <t>NATURAL BRIDGE ELEMENTARY SCHL</t>
  </si>
  <si>
    <t>NORLAND ELEMENTARY SCHOOL</t>
  </si>
  <si>
    <t>BARBARA HAWKINS ELEM. SCHOOL</t>
  </si>
  <si>
    <t>NORTH COUNTY K-8 CENTER</t>
  </si>
  <si>
    <t>NORTH GLADE ELEMENTARY SCHOOL</t>
  </si>
  <si>
    <t>NORTH HIALEAH ELEMENTARY SCHL</t>
  </si>
  <si>
    <t>NORTH MIAMI ELEMENTARY SCHOOL</t>
  </si>
  <si>
    <t>NORTH TWIN LAKES ELEMENTARY SCHOOL</t>
  </si>
  <si>
    <t>NORWOOD ELEMENTARY SCHOOL</t>
  </si>
  <si>
    <t>SOMERSET ACADEMY SILVER PALMS AT PRINCETON</t>
  </si>
  <si>
    <t>OAK GROVE ELEMENTARY SCHOOL</t>
  </si>
  <si>
    <t>GATEWAY ENVIRONMENTAL K-8 LEARNING CENTER</t>
  </si>
  <si>
    <t>OJUS ELEMENTARY SCHOOL</t>
  </si>
  <si>
    <t>AGENORIA S PASCHAL/OLINDA ELEMENTARY SCHOOL</t>
  </si>
  <si>
    <t>OLYMPIA HEIGHTS ELEM. SCHOOL</t>
  </si>
  <si>
    <t>DR. ROBERT B. INGRAM ELEMENTARY SCHOOL</t>
  </si>
  <si>
    <t>ORCHARD VILLA ELEMENTARY SCHL</t>
  </si>
  <si>
    <t>PALM LAKES ELEMENTARY SCHOOL</t>
  </si>
  <si>
    <t>ACADEMIR CHARTER SCHOOL OF MATH AND SCIENCE</t>
  </si>
  <si>
    <t>PALM SPRINGS ELEMENTARY SCHOOL</t>
  </si>
  <si>
    <t>PALM SPRINGS NORTH K-8 CENTER</t>
  </si>
  <si>
    <t>PARKVIEW EDUCATIONAL CENTER</t>
  </si>
  <si>
    <t>ACADEMIR CHARTER SCHOOL ELEMENTARY SOUTH</t>
  </si>
  <si>
    <t>PARKWAY ELEMENTARY SCHOOL</t>
  </si>
  <si>
    <t>DR. HENRY E. PERRINE ACADEMY OF THE ARTS</t>
  </si>
  <si>
    <t>IRVING &amp; BEATRICE PESKOE K-8 CENTER</t>
  </si>
  <si>
    <t>KELSEY L. PHARR ELEMENTARY SCHOOL</t>
  </si>
  <si>
    <t>PINE LAKE ELEMENTARY SCHOOL</t>
  </si>
  <si>
    <t>PINE VILLA ELEMENTARY SCHOOL</t>
  </si>
  <si>
    <t>HENRY E.S. REEVES K-8 CENTER</t>
  </si>
  <si>
    <t>RAINBOW PARK ELEMENTARY SCHOOL</t>
  </si>
  <si>
    <t>REDLAND ELEMENTARY SCHOOL</t>
  </si>
  <si>
    <t>REDONDO ELEMENTARY SCHOOL</t>
  </si>
  <si>
    <t>RIVERSIDE ELEMENTARY SCHOOL</t>
  </si>
  <si>
    <t>ROCKWAY ELEMENTARY SCHOOL</t>
  </si>
  <si>
    <t>ROYAL GREEN ELEMENTARY SCHOOL</t>
  </si>
  <si>
    <t>ROYAL PALM ELEMENTARY SCHOOL</t>
  </si>
  <si>
    <t>GERTRUDE K. EDELMAN/SABAL PALM</t>
  </si>
  <si>
    <t>SANTA CLARA ELEMENTARY SCHOOL</t>
  </si>
  <si>
    <t>SCOTT LAKE ELEMENTARY SCHOOL</t>
  </si>
  <si>
    <t>SEMINOLE ELEMENTARY SCHOOL</t>
  </si>
  <si>
    <t>SHENANDOAH ELEMENTARY SCHOOL</t>
  </si>
  <si>
    <t>SOUTH DADE MIDDLE SCHOOL</t>
  </si>
  <si>
    <t>DAVID LAWRENCE JR. K-8 CENTER</t>
  </si>
  <si>
    <t>EVERGLADES PREPARATORY ACADEMY</t>
  </si>
  <si>
    <t>LINCOLN-MARTI CHARTER SCHOOL (HIALEAH CAMPUS)</t>
  </si>
  <si>
    <t>BEN SHEPPARD ELEMENTARY SCHOOL</t>
  </si>
  <si>
    <t>EXCELSIOR PREP CHARTER SCHOOL OF HIALEAH</t>
  </si>
  <si>
    <t>EXCELSIOR PREP CHARTER SCHOOL OF MIAMI GARDEN</t>
  </si>
  <si>
    <t>SILVER BLUFF ELEMENTARY SCHOOL</t>
  </si>
  <si>
    <t>LINCOLN-MARTI SCHOOLS (INTERNATIONAL CAMPUS)</t>
  </si>
  <si>
    <t>MATER ACADEMY (MIAMI BEACH)</t>
  </si>
  <si>
    <t>ERNEST R. GRAHAM K-8 ACADEMY</t>
  </si>
  <si>
    <t>DR. CARLOS J. FINLAY ELEM.</t>
  </si>
  <si>
    <t>DR. FREDERICA S. WILSON/SKYWAY ELEM SCHOOL</t>
  </si>
  <si>
    <t>SNAPPER CREEK ELEMENTARY SCHL</t>
  </si>
  <si>
    <t>NORTH DADE CENTER FOR MODERN LANGUAGES</t>
  </si>
  <si>
    <t>HUBERT O. SIBLEY K-8 ACADEMY</t>
  </si>
  <si>
    <t>SOUTH HIALEAH ELEMENTARY SCHOOL</t>
  </si>
  <si>
    <t>SOUTH MIAMI HEIGHTS ELEMENTARY</t>
  </si>
  <si>
    <t>E.W.F. STIRRUP ELEMENTARY SCHOOL</t>
  </si>
  <si>
    <t>IMATER ACADEMY</t>
  </si>
  <si>
    <t>ALPHA CHARTER OF EXCELLENCE</t>
  </si>
  <si>
    <t>SWEETWATER ELEMENTARY SCHOOL</t>
  </si>
  <si>
    <t>SYLVANIA HEIGHTS ELEM. SCHOOL</t>
  </si>
  <si>
    <t>TREASURE ISLAND ELEM. SCHOOL</t>
  </si>
  <si>
    <t>TROPICAL ELEMENTARY SCHOOL</t>
  </si>
  <si>
    <t>FRANCIS S.TUCKER K-8 CENTER</t>
  </si>
  <si>
    <t>TWIN LAKES ELEMENTARY SCHOOL</t>
  </si>
  <si>
    <t>VILLAGE GREEN ELEMENTARY SCHL</t>
  </si>
  <si>
    <t>MAE M. WALTERS ELEMENTARY SCHL</t>
  </si>
  <si>
    <t>WEST HOMESTEAD K-8 CENTER</t>
  </si>
  <si>
    <t>DR. HENRY W MACK/WEST LITTLE RIVER K-8 CENTER</t>
  </si>
  <si>
    <t>CARRIE P. MEEK/WESTVIEW K-8 CENTER</t>
  </si>
  <si>
    <t>PHYLLIS WHEATLEY ELEM. SCHOOL</t>
  </si>
  <si>
    <t>WINSTON PARK K-8 CENTER</t>
  </si>
  <si>
    <t>NATHAN B. YOUNG ELEM. SCHOOL</t>
  </si>
  <si>
    <t>DR. EDWARD L. WHIGHAM ELEM.</t>
  </si>
  <si>
    <t>CHARLES DAVID WYCHE, JR ELEMENTARY SCHOOL</t>
  </si>
  <si>
    <t>SOMERSET ACADEMY CHARTER MIDDLE SCHOOL</t>
  </si>
  <si>
    <t>GEORGIA JONES AYERS MIDDLE SCHOOL</t>
  </si>
  <si>
    <t>MATER ACADEMY CHARTER MIDDLE SCHOOL</t>
  </si>
  <si>
    <t>SOMERSET ACADEMY CHARTER MIDDLE S HOMESTEAD</t>
  </si>
  <si>
    <t>IMATER ACADEMY MIDDLE SCHOOL</t>
  </si>
  <si>
    <t>THE SEED SCHOOL OF MIAMI</t>
  </si>
  <si>
    <t>ANDOVER MIDDLE SCHOOL</t>
  </si>
  <si>
    <t>BROWNSVILLE MIDDLE SCHOOL</t>
  </si>
  <si>
    <t>BEACON COLLEGE PREP K-8</t>
  </si>
  <si>
    <t>PAUL W. BELL MIDDLE SCHOOL</t>
  </si>
  <si>
    <t>SOMERSET PREP ACADEMY MIDDLE HOMESTEAD</t>
  </si>
  <si>
    <t>MATER INTERNATIONAL PREPARATORY</t>
  </si>
  <si>
    <t>MIAMI COMMUNITY CHARTER MIDDLE SCHOOL</t>
  </si>
  <si>
    <t>CAROL CITY MIDDLE SCHOOL</t>
  </si>
  <si>
    <t>PHOENIX ACADEMY OF EXCELLENCE NORTH</t>
  </si>
  <si>
    <t>ACADEMIR CHARTER SCHOOL MIDDLE</t>
  </si>
  <si>
    <t>ACADEMY FOR INNOVATIVE EDUCATION</t>
  </si>
  <si>
    <t>PHOENIX ACADEMY OF EXCELLENCE</t>
  </si>
  <si>
    <t>CUTLER BAY MIDDLE</t>
  </si>
  <si>
    <t>RUBEN DARIO MIDDLE SCHOOL</t>
  </si>
  <si>
    <t>LAWTON CHILES MIDDLE SCHOOL</t>
  </si>
  <si>
    <t>HENRY H. FILER MIDDLE SCHOOL</t>
  </si>
  <si>
    <t>GLADES MIDDLE SCHOOL</t>
  </si>
  <si>
    <t>HAMMOCKS MIDDLE SCHOOL</t>
  </si>
  <si>
    <t>HIALEAH MIDDLE SCHOOL</t>
  </si>
  <si>
    <t>HOMESTEAD MIDDLE SCHOOL</t>
  </si>
  <si>
    <t>THOMAS JEFFERSON BISCAYNE GRDN K-8 ACAD</t>
  </si>
  <si>
    <t>JOHN F. KENNEDY MIDDLE SCHOOL</t>
  </si>
  <si>
    <t>KINLOCH PARK MIDDLE SCHOOL</t>
  </si>
  <si>
    <t>LAKE STEVENS MIDDLE SCHOOL</t>
  </si>
  <si>
    <t>JOSE DE DIEGO MIDDLE SCHOOL</t>
  </si>
  <si>
    <t>MADISON MIDDLE SCHOOL</t>
  </si>
  <si>
    <t>HORACE MANN MIDDLE SCHOOL</t>
  </si>
  <si>
    <t>HOWARD D. MCMILLAN MIDDLE SCHOOL</t>
  </si>
  <si>
    <t>MIAMI LAKES MIDDLE SCHOOL</t>
  </si>
  <si>
    <t>MIAMI SPRINGS MIDDLE SCHOOL</t>
  </si>
  <si>
    <t>NORLAND MIDDLE SCHOOL</t>
  </si>
  <si>
    <t>NORTH DADE MIDDLE SCHOOL</t>
  </si>
  <si>
    <t>NORTH MIAMI MIDDLE SCHOOL</t>
  </si>
  <si>
    <t>PALM SPRINGS MIDDLE SCHOOL</t>
  </si>
  <si>
    <t>PONCE DE LEON MIDDLE SCHOOL</t>
  </si>
  <si>
    <t>HIALEAH GARDENS MIDDLE SCHOOL</t>
  </si>
  <si>
    <t>REDLAND MIDDLE SCHOOL</t>
  </si>
  <si>
    <t>JORGE MAS CANOSA MIDDLE SCHOOL</t>
  </si>
  <si>
    <t>RICHMOND HEIGHTS MIDDLE SCHOOL</t>
  </si>
  <si>
    <t>RIVIERA MIDDLE SCHOOL</t>
  </si>
  <si>
    <t>ROCKWAY MIDDLE SCHOOL</t>
  </si>
  <si>
    <t>SHENANDOAH MIDDLE SCHOOL</t>
  </si>
  <si>
    <t>W. R. THOMAS MIDDLE SCHOOL</t>
  </si>
  <si>
    <t>LAMAR LOUISE CURRY MIDDLE SCHL</t>
  </si>
  <si>
    <t>WEST MIAMI MIDDLE SCHOOL</t>
  </si>
  <si>
    <t>ITECH@THOMAS A EDISON EDUCATIONAL CENTER</t>
  </si>
  <si>
    <t>AMERICAN SENIOR HIGH SCHOOL</t>
  </si>
  <si>
    <t>MATER PERFORMING ARTS &amp; ENTERTAINMENT ACADEMY</t>
  </si>
  <si>
    <t>CENTER FOR INTERNATIONAL EDUCATION</t>
  </si>
  <si>
    <t>PALM GLADES PREPARATORY HIGH SCHOOL</t>
  </si>
  <si>
    <t>LAW ENFORCEMENT OFFICERS MEMORIAL HIGH SCHOOL</t>
  </si>
  <si>
    <t>SOMERSET ACADEMY CHARTER HIGH (S HOMESTEAD)</t>
  </si>
  <si>
    <t>SOMERSET ACADEMY CHARTER HIGH SCHOOL</t>
  </si>
  <si>
    <t>WESTLAND HIALEAH SENIOR HIGH SCHOOL</t>
  </si>
  <si>
    <t>G. HOLMES BRADDOCK SENIOR HIGH</t>
  </si>
  <si>
    <t>YOUNG MEN'S PREPARATORY ACADEMY</t>
  </si>
  <si>
    <t>MIAMI COMMUNITY CHARTER HIGH SCHOOL</t>
  </si>
  <si>
    <t>EVERGLADES PREPARATORY ACADEMY HIGH SCHOOL</t>
  </si>
  <si>
    <t>YOUTH CO-OP PREPARATORY HIGH SCHOOL</t>
  </si>
  <si>
    <t>SOMERSET COLLEGE PREPARATORY ACADEMY S HI SCH</t>
  </si>
  <si>
    <t>IMATER PREPARATORY ACADEMY HIGH SCHOOL</t>
  </si>
  <si>
    <t>HIALEAH SENIOR HIGH SCHOOL</t>
  </si>
  <si>
    <t>HIALEAH-MIAMI LAKES SR. HIGH</t>
  </si>
  <si>
    <t>CHARTER HIGH AMERICAS (FLORIDA CITY CAMPUS)</t>
  </si>
  <si>
    <t>HOMESTEAD SENIOR HIGH SCHOOL</t>
  </si>
  <si>
    <t>MATER ACADEMY CHARTER HIGH SCHOOL</t>
  </si>
  <si>
    <t>HIALEAH GARDENS SENIOR HIGH SCHOOL</t>
  </si>
  <si>
    <t>MIAMI CAROL CITY SENIOR HIGH</t>
  </si>
  <si>
    <t>SOMERSET PREP ACADEMY HIGH SCHOOL HOMESTEAD</t>
  </si>
  <si>
    <t>MIAMI CENTRAL SENIOR HIGH SCHL</t>
  </si>
  <si>
    <t>CITY OF HIALEAH EDUCATIONAL ACADEMY</t>
  </si>
  <si>
    <t>MIAMI CORAL PARK SENIOR HIGH</t>
  </si>
  <si>
    <t>MIAMI EDISON SENIOR HIGH SCHL</t>
  </si>
  <si>
    <t>MIAMI JACKSON SENIOR HIGH SCHL</t>
  </si>
  <si>
    <t>ARTHUR AND POLLY MAYS CONSERVATORY OF THE ART</t>
  </si>
  <si>
    <t>MIAMI KILLIAN SENIOR HIGH SCHL</t>
  </si>
  <si>
    <t>ROBERT MORGAN SENIOR HIGH SCHOOL</t>
  </si>
  <si>
    <t>MIAMI NORLAND SENIOR HIGH SCHOOL</t>
  </si>
  <si>
    <t>MIAMI LAKES EDUCATIONAL CENTER</t>
  </si>
  <si>
    <t>MIAMI NORTHWESTERN SENIOR HIGH</t>
  </si>
  <si>
    <t>MIAMI SENIOR HIGH SCHOOL</t>
  </si>
  <si>
    <t>MIAMI SPRINGS SENIOR HIGH SCHL</t>
  </si>
  <si>
    <t>NORTH MIAMI BEACH SENIOR HIGH</t>
  </si>
  <si>
    <t>NORTH MIAMI SENIOR HIGH SCHOOL</t>
  </si>
  <si>
    <t>WILLIAM H. TURNER TECHNICAL ARTS HIGH SCHOOL</t>
  </si>
  <si>
    <t>MIAMI MACARTHUR EDUCATIONAL CENTER</t>
  </si>
  <si>
    <t>ALT</t>
  </si>
  <si>
    <t>ACADEMIR PREPARATORY HIGH SCHOOL</t>
  </si>
  <si>
    <t>SOUTH DADE SENIOR HIGH SCHOOL</t>
  </si>
  <si>
    <t>SOUTH MIAMI SENIOR HIGH SCHOOL</t>
  </si>
  <si>
    <t>MIAMI SOUTHRIDGE SENIOR HIGH</t>
  </si>
  <si>
    <t>SOUTHWEST MIAMI SENIOR HIGH</t>
  </si>
  <si>
    <t>NEW OPPORTUNITY EDUCATIONAL CENTER</t>
  </si>
  <si>
    <t>BOOKER T. WASHINGTON SR HIGH</t>
  </si>
  <si>
    <t>SECONDARY STUDENT SUCCESS CENTER 801</t>
  </si>
  <si>
    <t>SECONDARY STUDENT SUCCESS CENTER 802</t>
  </si>
  <si>
    <t>SECONDARY STUDENT SUCCESS CENTER-804</t>
  </si>
  <si>
    <t>EDUCATIONAL ALTERNATIVE OUTREACH PROGRAM</t>
  </si>
  <si>
    <t>DR. MARVIN DUNN ACADEMY FOR COMMUNITY EDUC</t>
  </si>
  <si>
    <t>JAN MANN EDUCATIONAL CENTER</t>
  </si>
  <si>
    <t>COPE CENTER NORTH</t>
  </si>
  <si>
    <t>DOROTHY M. WALLACE COPE CENTER</t>
  </si>
  <si>
    <t>ROBERT RENICK EDUCATIONAL CENTER</t>
  </si>
  <si>
    <t>RUTH OWENS KRUSE EDUCATION CENTER</t>
  </si>
  <si>
    <t>BRUCIE BALL EDUCATIONAL CENTER</t>
  </si>
  <si>
    <t>Barbara Sanchez</t>
  </si>
  <si>
    <t>As needed, the school will refer parents to the Project-UpStart program and will assist them with information about local shelters, food banks and other community resources that can be helpful.</t>
  </si>
  <si>
    <t>Marielys Llorente</t>
  </si>
  <si>
    <t xml:space="preserve">305-242-33330 EXT 303, Email-928560@dadeschools.net </t>
  </si>
  <si>
    <t>The school will have a designated room and personnel available to supervise children during parent meetings held at the school.</t>
  </si>
  <si>
    <t>La escuela tendra un salon disponible con supervicion para que los padres que tengas hijos pequenos puedas asistir a las reuniones ofrecidas en la escuela.</t>
  </si>
  <si>
    <t>Segun sea necesario la escuela referira a los padres al programa Project-UpStart y les provera informacion sobre bancos de comida, albergues y otros recursos disponibles en la comunidad que puedan ser de ayuda.</t>
  </si>
  <si>
    <t>Si sa nesesè, lekòl la pral refere paran yo nan pwogram Project-UpStart epi l ap ede yo ak enfòmasyon sou abri lokal yo, bank manje ak lòt resous kominotè ki kapab itil.</t>
  </si>
  <si>
    <t>Lekòl la ap gen yon chanm deziyen ak pèsonèl ki disponib pou sipèvize timoun yo pandan reyinyon paran ki fèt nan lekòl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</si>
</sst>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13C0C]d\ mmm\ yyyy;@"/>
    <numFmt numFmtId="166" formatCode=";;;"/>
  </numFmts>
  <fonts count="35" x14ac:knownFonts="1">
    <font>
      <sz val="11"/>
      <color theme="1"/>
      <name val="Calibri"/>
      <family val="2"/>
      <scheme val="minor"/>
    </font>
    <font>
      <sz val="11"/>
      <color theme="1"/>
      <name val="Arial Narrow"/>
      <family val="2"/>
    </font>
    <font>
      <sz val="10"/>
      <color theme="1"/>
      <name val="Arial Narrow"/>
      <family val="2"/>
    </font>
    <font>
      <b/>
      <sz val="10"/>
      <color theme="1"/>
      <name val="Arial Narrow"/>
      <family val="2"/>
    </font>
    <font>
      <sz val="11"/>
      <color theme="1"/>
      <name val="Wingdings 2"/>
      <family val="1"/>
      <charset val="2"/>
    </font>
    <font>
      <sz val="10"/>
      <name val="Arial Narrow"/>
      <family val="2"/>
    </font>
    <font>
      <b/>
      <sz val="10"/>
      <name val="Arial Narrow"/>
      <family val="2"/>
    </font>
    <font>
      <b/>
      <i/>
      <sz val="10"/>
      <color theme="1"/>
      <name val="Arial Narrow"/>
      <family val="2"/>
    </font>
    <font>
      <b/>
      <sz val="10.5"/>
      <color theme="1"/>
      <name val="Arial Narrow"/>
      <family val="2"/>
    </font>
    <font>
      <sz val="10.5"/>
      <color theme="1"/>
      <name val="Arial Narrow"/>
      <family val="2"/>
    </font>
    <font>
      <b/>
      <sz val="10"/>
      <color rgb="FFFF0000"/>
      <name val="Arial Narrow"/>
      <family val="2"/>
    </font>
    <font>
      <b/>
      <sz val="11"/>
      <color theme="1"/>
      <name val="Calibri"/>
      <family val="2"/>
      <scheme val="minor"/>
    </font>
    <font>
      <b/>
      <sz val="12"/>
      <color theme="1"/>
      <name val="Calibri"/>
      <family val="2"/>
      <scheme val="minor"/>
    </font>
    <font>
      <u/>
      <sz val="11"/>
      <color theme="10"/>
      <name val="Calibri"/>
      <family val="2"/>
      <scheme val="minor"/>
    </font>
    <font>
      <sz val="11"/>
      <color rgb="FF202124"/>
      <name val="Calibri"/>
      <family val="2"/>
      <scheme val="minor"/>
    </font>
    <font>
      <i/>
      <sz val="10"/>
      <name val="Arial Narrow"/>
      <family val="2"/>
    </font>
    <font>
      <b/>
      <i/>
      <sz val="10"/>
      <name val="Arial Narrow"/>
      <family val="2"/>
    </font>
    <font>
      <sz val="11"/>
      <color theme="1"/>
      <name val="Calibri"/>
      <family val="2"/>
      <scheme val="minor"/>
    </font>
    <font>
      <b/>
      <sz val="10"/>
      <color theme="0"/>
      <name val="Century Gothic"/>
      <family val="2"/>
    </font>
    <font>
      <sz val="10"/>
      <color theme="1"/>
      <name val="Century Gothic"/>
      <family val="2"/>
    </font>
    <font>
      <u/>
      <sz val="10"/>
      <name val="Aptos Narrow"/>
      <family val="2"/>
    </font>
    <font>
      <sz val="10"/>
      <color theme="1"/>
      <name val="Calibri"/>
      <family val="2"/>
      <scheme val="minor"/>
    </font>
    <font>
      <sz val="10"/>
      <color theme="1"/>
      <name val="Wingdings 2"/>
      <family val="1"/>
      <charset val="2"/>
    </font>
    <font>
      <sz val="9"/>
      <color theme="1"/>
      <name val="Arial Narrow"/>
      <family val="2"/>
    </font>
    <font>
      <b/>
      <sz val="9"/>
      <color theme="1"/>
      <name val="Arial Narrow"/>
      <family val="2"/>
    </font>
    <font>
      <b/>
      <sz val="9"/>
      <name val="Arial Narrow"/>
      <family val="2"/>
    </font>
    <font>
      <sz val="9"/>
      <name val="Arial Narrow"/>
      <family val="2"/>
    </font>
    <font>
      <sz val="9.5"/>
      <color theme="1"/>
      <name val="Arial Narrow"/>
      <family val="2"/>
    </font>
    <font>
      <sz val="9"/>
      <color rgb="FF202124"/>
      <name val="Arial Narrow"/>
      <family val="2"/>
    </font>
    <font>
      <sz val="10"/>
      <name val="Calibri"/>
      <family val="2"/>
      <scheme val="minor"/>
    </font>
    <font>
      <u/>
      <sz val="10"/>
      <color theme="10"/>
      <name val="Calibri"/>
      <family val="2"/>
      <scheme val="minor"/>
    </font>
    <font>
      <u/>
      <sz val="9"/>
      <color theme="10"/>
      <name val="Arial Narrow"/>
      <family val="2"/>
    </font>
    <font>
      <u/>
      <sz val="9"/>
      <name val="Arial Narrow"/>
      <family val="2"/>
    </font>
    <font>
      <u/>
      <sz val="10"/>
      <color theme="10"/>
      <name val="Arial Narrow"/>
      <family val="2"/>
    </font>
    <font>
      <sz val="8"/>
      <color rgb="FF000000"/>
      <name val="Segoe UI"/>
      <family val="2"/>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66CCFF"/>
        <bgColor indexed="64"/>
      </patternFill>
    </fill>
    <fill>
      <patternFill patternType="solid">
        <fgColor rgb="FF00B0F0"/>
        <bgColor indexed="64"/>
      </patternFill>
    </fill>
    <fill>
      <patternFill patternType="solid">
        <fgColor rgb="FF007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indexed="64"/>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auto="1"/>
      </right>
      <top style="medium">
        <color indexed="64"/>
      </top>
      <bottom/>
      <diagonal/>
    </border>
  </borders>
  <cellStyleXfs count="3">
    <xf numFmtId="0" fontId="0" fillId="0" borderId="0"/>
    <xf numFmtId="0" fontId="13" fillId="0" borderId="0" applyNumberFormat="0" applyFill="0" applyBorder="0" applyAlignment="0" applyProtection="0"/>
    <xf numFmtId="0" fontId="17" fillId="0" borderId="0"/>
  </cellStyleXfs>
  <cellXfs count="457">
    <xf numFmtId="0" fontId="0" fillId="0" borderId="0" xfId="0"/>
    <xf numFmtId="0" fontId="0" fillId="0" borderId="0" xfId="0" applyAlignment="1">
      <alignment vertical="center"/>
    </xf>
    <xf numFmtId="0" fontId="2" fillId="0" borderId="0" xfId="0" applyFont="1" applyAlignment="1">
      <alignment wrapText="1"/>
    </xf>
    <xf numFmtId="0" fontId="1" fillId="0" borderId="0" xfId="0" applyFont="1" applyAlignment="1">
      <alignment wrapText="1"/>
    </xf>
    <xf numFmtId="0" fontId="4" fillId="0" borderId="0" xfId="0" applyFont="1"/>
    <xf numFmtId="0" fontId="0" fillId="0" borderId="0" xfId="0"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pplyProtection="1">
      <alignment horizontal="left" vertical="top" wrapText="1"/>
      <protection locked="0"/>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xf numFmtId="0" fontId="11" fillId="0" borderId="0" xfId="0" applyFont="1"/>
    <xf numFmtId="0" fontId="12" fillId="0" borderId="0" xfId="0" applyFont="1"/>
    <xf numFmtId="0" fontId="12" fillId="0" borderId="0" xfId="0" applyFont="1" applyAlignment="1">
      <alignment vertical="top"/>
    </xf>
    <xf numFmtId="0" fontId="11" fillId="0" borderId="0" xfId="0" applyFont="1" applyAlignment="1">
      <alignment vertical="top"/>
    </xf>
    <xf numFmtId="0" fontId="3" fillId="0" borderId="0" xfId="0" applyFont="1" applyAlignment="1">
      <alignment vertical="top"/>
    </xf>
    <xf numFmtId="0" fontId="0" fillId="0" borderId="0" xfId="0" applyAlignment="1">
      <alignment vertical="top"/>
    </xf>
    <xf numFmtId="0" fontId="14" fillId="0" borderId="0" xfId="0" applyFont="1" applyAlignment="1">
      <alignment horizontal="left" vertical="center"/>
    </xf>
    <xf numFmtId="0" fontId="0" fillId="0" borderId="0" xfId="0" applyAlignment="1">
      <alignment horizontal="left" vertical="top" wrapText="1"/>
    </xf>
    <xf numFmtId="0" fontId="1" fillId="0" borderId="3" xfId="0" applyFont="1" applyBorder="1" applyAlignment="1">
      <alignment wrapText="1"/>
    </xf>
    <xf numFmtId="0" fontId="3" fillId="2" borderId="2" xfId="0" applyFont="1" applyFill="1" applyBorder="1" applyAlignment="1" applyProtection="1">
      <alignment horizontal="center" vertical="top" wrapText="1"/>
      <protection hidden="1"/>
    </xf>
    <xf numFmtId="0" fontId="3" fillId="2" borderId="3" xfId="0" applyFont="1" applyFill="1" applyBorder="1" applyAlignment="1" applyProtection="1">
      <alignment horizontal="center" vertical="top" wrapText="1"/>
      <protection hidden="1"/>
    </xf>
    <xf numFmtId="0" fontId="8" fillId="0" borderId="1" xfId="0" applyFont="1" applyBorder="1" applyAlignment="1" applyProtection="1">
      <alignment vertical="center" wrapText="1"/>
      <protection hidden="1"/>
    </xf>
    <xf numFmtId="0" fontId="3" fillId="2" borderId="7"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4" xfId="0" applyFont="1" applyFill="1" applyBorder="1" applyAlignment="1" applyProtection="1">
      <alignment vertical="top" wrapText="1"/>
      <protection hidden="1"/>
    </xf>
    <xf numFmtId="0" fontId="2" fillId="6" borderId="14" xfId="0" applyFont="1" applyFill="1" applyBorder="1" applyAlignment="1" applyProtection="1">
      <alignment vertical="top" wrapText="1"/>
      <protection hidden="1"/>
    </xf>
    <xf numFmtId="0" fontId="2" fillId="0" borderId="13" xfId="0" applyFont="1" applyBorder="1" applyAlignment="1" applyProtection="1">
      <alignment vertical="center" wrapText="1"/>
      <protection hidden="1"/>
    </xf>
    <xf numFmtId="0" fontId="2" fillId="6" borderId="13" xfId="0" applyFont="1" applyFill="1" applyBorder="1" applyAlignment="1" applyProtection="1">
      <alignment vertical="center" wrapText="1"/>
      <protection hidden="1"/>
    </xf>
    <xf numFmtId="0" fontId="2" fillId="6" borderId="12" xfId="0" applyFont="1" applyFill="1" applyBorder="1" applyAlignment="1" applyProtection="1">
      <alignment vertical="top" wrapText="1"/>
      <protection hidden="1"/>
    </xf>
    <xf numFmtId="0" fontId="2" fillId="9" borderId="1" xfId="0" applyFont="1" applyFill="1" applyBorder="1" applyAlignment="1" applyProtection="1">
      <alignment vertical="top" wrapText="1"/>
      <protection hidden="1"/>
    </xf>
    <xf numFmtId="0" fontId="3" fillId="9" borderId="12" xfId="0" applyFont="1" applyFill="1" applyBorder="1" applyAlignment="1" applyProtection="1">
      <alignment vertical="center" wrapText="1"/>
      <protection hidden="1"/>
    </xf>
    <xf numFmtId="0" fontId="3" fillId="9" borderId="9" xfId="0" applyFont="1" applyFill="1" applyBorder="1" applyAlignment="1" applyProtection="1">
      <alignment vertical="center" wrapText="1"/>
      <protection hidden="1"/>
    </xf>
    <xf numFmtId="165" fontId="3" fillId="9" borderId="7" xfId="0" applyNumberFormat="1" applyFont="1" applyFill="1" applyBorder="1" applyAlignment="1" applyProtection="1">
      <alignment vertical="center" wrapText="1"/>
      <protection hidden="1"/>
    </xf>
    <xf numFmtId="165" fontId="3" fillId="9" borderId="2" xfId="0" applyNumberFormat="1" applyFont="1" applyFill="1" applyBorder="1" applyAlignment="1" applyProtection="1">
      <alignment vertical="center" wrapText="1"/>
      <protection hidden="1"/>
    </xf>
    <xf numFmtId="0" fontId="3" fillId="9" borderId="1" xfId="0" applyFont="1" applyFill="1" applyBorder="1" applyAlignment="1" applyProtection="1">
      <alignment horizontal="left" vertical="top" wrapText="1"/>
      <protection hidden="1"/>
    </xf>
    <xf numFmtId="164" fontId="18" fillId="11" borderId="1" xfId="2" applyNumberFormat="1" applyFont="1" applyFill="1" applyBorder="1" applyAlignment="1">
      <alignment horizontal="center" vertical="top" wrapText="1"/>
    </xf>
    <xf numFmtId="0" fontId="18" fillId="11" borderId="1" xfId="2" applyFont="1" applyFill="1" applyBorder="1" applyAlignment="1">
      <alignment horizontal="center" vertical="top" wrapText="1"/>
    </xf>
    <xf numFmtId="164" fontId="19" fillId="0" borderId="1" xfId="0" applyNumberFormat="1" applyFont="1" applyBorder="1" applyAlignment="1">
      <alignment horizontal="center"/>
    </xf>
    <xf numFmtId="0" fontId="19" fillId="0" borderId="1" xfId="0" applyFont="1" applyBorder="1"/>
    <xf numFmtId="0" fontId="19" fillId="0" borderId="1" xfId="0" applyFont="1" applyBorder="1" applyAlignment="1">
      <alignment horizontal="center"/>
    </xf>
    <xf numFmtId="0" fontId="21" fillId="0" borderId="0" xfId="0" applyFont="1" applyProtection="1">
      <protection hidden="1"/>
    </xf>
    <xf numFmtId="0" fontId="21" fillId="0" borderId="0" xfId="0" applyFont="1"/>
    <xf numFmtId="0" fontId="3" fillId="2" borderId="0" xfId="0" applyFont="1" applyFill="1" applyAlignment="1" applyProtection="1">
      <alignment horizontal="center" vertical="center" wrapText="1"/>
      <protection hidden="1"/>
    </xf>
    <xf numFmtId="0" fontId="0" fillId="0" borderId="1" xfId="0" applyBorder="1" applyProtection="1">
      <protection hidden="1"/>
    </xf>
    <xf numFmtId="0" fontId="21" fillId="0" borderId="1" xfId="0" applyFont="1" applyBorder="1" applyProtection="1">
      <protection hidden="1"/>
    </xf>
    <xf numFmtId="0" fontId="22" fillId="0" borderId="1" xfId="0" applyFont="1" applyBorder="1" applyProtection="1">
      <protection hidden="1"/>
    </xf>
    <xf numFmtId="0" fontId="21" fillId="0" borderId="1" xfId="0" applyFont="1" applyBorder="1" applyAlignment="1" applyProtection="1">
      <alignment vertical="center"/>
      <protection hidden="1"/>
    </xf>
    <xf numFmtId="0" fontId="21" fillId="0" borderId="1" xfId="0" applyFont="1" applyBorder="1" applyAlignment="1" applyProtection="1">
      <alignment horizontal="center" vertical="center"/>
      <protection hidden="1"/>
    </xf>
    <xf numFmtId="0" fontId="2" fillId="7" borderId="1" xfId="0" applyFont="1" applyFill="1" applyBorder="1" applyAlignment="1" applyProtection="1">
      <alignment horizontal="left" vertical="top" wrapText="1"/>
      <protection hidden="1"/>
    </xf>
    <xf numFmtId="0" fontId="3" fillId="2" borderId="1" xfId="0" applyFont="1" applyFill="1" applyBorder="1" applyAlignment="1" applyProtection="1">
      <alignment vertical="top" wrapText="1"/>
      <protection hidden="1"/>
    </xf>
    <xf numFmtId="0" fontId="2" fillId="7" borderId="1" xfId="0" applyFont="1" applyFill="1" applyBorder="1" applyAlignment="1" applyProtection="1">
      <alignment vertical="center" wrapText="1"/>
      <protection hidden="1"/>
    </xf>
    <xf numFmtId="0" fontId="2" fillId="7" borderId="1" xfId="0" applyFont="1" applyFill="1" applyBorder="1" applyAlignment="1" applyProtection="1">
      <alignment vertical="center" wrapText="1"/>
      <protection locked="0"/>
    </xf>
    <xf numFmtId="0" fontId="21" fillId="0" borderId="1" xfId="0" applyFont="1" applyBorder="1"/>
    <xf numFmtId="0" fontId="2" fillId="0" borderId="0" xfId="0" applyFont="1" applyAlignment="1" applyProtection="1">
      <alignment horizontal="center" vertical="top" wrapText="1"/>
      <protection hidden="1"/>
    </xf>
    <xf numFmtId="0" fontId="3" fillId="0" borderId="1" xfId="0" applyFont="1" applyBorder="1" applyAlignment="1" applyProtection="1">
      <alignment vertical="center" wrapText="1"/>
      <protection hidden="1"/>
    </xf>
    <xf numFmtId="0" fontId="3" fillId="9" borderId="0" xfId="0" applyFont="1" applyFill="1" applyAlignment="1" applyProtection="1">
      <alignment vertical="center" wrapText="1"/>
      <protection hidden="1"/>
    </xf>
    <xf numFmtId="0" fontId="3" fillId="0" borderId="5" xfId="0" applyFont="1" applyBorder="1" applyAlignment="1" applyProtection="1">
      <alignment vertical="center" wrapText="1"/>
      <protection hidden="1"/>
    </xf>
    <xf numFmtId="0" fontId="23" fillId="6" borderId="8" xfId="0" applyFont="1" applyFill="1" applyBorder="1" applyAlignment="1" applyProtection="1">
      <alignment wrapText="1"/>
      <protection hidden="1"/>
    </xf>
    <xf numFmtId="0" fontId="2" fillId="0" borderId="0" xfId="0" applyFont="1" applyAlignment="1" applyProtection="1">
      <alignment horizontal="left" vertical="top" wrapText="1" indent="3"/>
      <protection hidden="1"/>
    </xf>
    <xf numFmtId="0" fontId="2" fillId="6" borderId="0" xfId="0" applyFont="1" applyFill="1" applyAlignment="1" applyProtection="1">
      <alignment horizontal="center" vertical="top" wrapText="1"/>
      <protection hidden="1"/>
    </xf>
    <xf numFmtId="0" fontId="28" fillId="9" borderId="1" xfId="0" applyFont="1" applyFill="1" applyBorder="1" applyAlignment="1">
      <alignment horizontal="left" vertical="top" wrapText="1"/>
    </xf>
    <xf numFmtId="0" fontId="0" fillId="0" borderId="0" xfId="0" applyAlignment="1">
      <alignment wrapText="1"/>
    </xf>
    <xf numFmtId="164" fontId="19" fillId="0" borderId="1" xfId="0" applyNumberFormat="1" applyFont="1" applyBorder="1" applyAlignment="1">
      <alignment horizontal="center" vertical="top"/>
    </xf>
    <xf numFmtId="0" fontId="19" fillId="0" borderId="1" xfId="0" applyFont="1" applyBorder="1" applyAlignment="1">
      <alignment vertical="top"/>
    </xf>
    <xf numFmtId="0" fontId="19" fillId="0" borderId="1" xfId="0" applyFont="1" applyBorder="1" applyAlignment="1">
      <alignment horizontal="center" vertical="top"/>
    </xf>
    <xf numFmtId="0" fontId="3" fillId="2"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hidden="1"/>
    </xf>
    <xf numFmtId="0" fontId="2" fillId="6" borderId="5"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top" wrapText="1"/>
      <protection hidden="1"/>
    </xf>
    <xf numFmtId="0" fontId="27" fillId="9"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left" vertical="center" wrapText="1"/>
      <protection locked="0"/>
    </xf>
    <xf numFmtId="0" fontId="24" fillId="4" borderId="5"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top" wrapText="1"/>
      <protection hidden="1"/>
    </xf>
    <xf numFmtId="0" fontId="3" fillId="2" borderId="13" xfId="0" applyFont="1" applyFill="1" applyBorder="1" applyAlignment="1" applyProtection="1">
      <alignment horizontal="center" vertical="top" wrapText="1"/>
      <protection hidden="1"/>
    </xf>
    <xf numFmtId="0" fontId="0" fillId="0" borderId="2" xfId="0" applyBorder="1"/>
    <xf numFmtId="164" fontId="9" fillId="7" borderId="1" xfId="0" applyNumberFormat="1" applyFont="1" applyFill="1" applyBorder="1" applyAlignment="1" applyProtection="1">
      <alignment horizontal="center" vertical="center" wrapText="1"/>
      <protection locked="0"/>
    </xf>
    <xf numFmtId="0" fontId="9" fillId="6" borderId="1" xfId="0" applyFont="1" applyFill="1" applyBorder="1" applyAlignment="1">
      <alignment horizontal="left" vertical="center" wrapText="1"/>
    </xf>
    <xf numFmtId="0" fontId="8" fillId="6" borderId="1" xfId="0" applyFont="1" applyFill="1" applyBorder="1" applyAlignment="1" applyProtection="1">
      <alignment horizontal="left" vertical="center" wrapText="1"/>
      <protection locked="0"/>
    </xf>
    <xf numFmtId="0" fontId="9" fillId="6" borderId="1" xfId="0" applyFont="1" applyFill="1" applyBorder="1" applyAlignment="1">
      <alignment horizontal="center" vertical="center" wrapText="1"/>
    </xf>
    <xf numFmtId="0" fontId="2" fillId="6" borderId="1" xfId="0" applyFont="1" applyFill="1" applyBorder="1" applyAlignment="1" applyProtection="1">
      <alignment horizontal="justify" vertical="center" wrapText="1"/>
      <protection hidden="1"/>
    </xf>
    <xf numFmtId="0" fontId="7" fillId="0" borderId="10"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2" fillId="6" borderId="1" xfId="0" applyFont="1" applyFill="1" applyBorder="1" applyAlignment="1" applyProtection="1">
      <alignment horizontal="left" vertical="top" wrapText="1"/>
      <protection hidden="1"/>
    </xf>
    <xf numFmtId="0" fontId="3" fillId="2"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10" borderId="1" xfId="0" applyFont="1" applyFill="1" applyBorder="1" applyAlignment="1" applyProtection="1">
      <alignment horizontal="left" vertical="top" wrapText="1" indent="3"/>
      <protection hidden="1"/>
    </xf>
    <xf numFmtId="0" fontId="3" fillId="6"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lef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center" wrapText="1"/>
      <protection hidden="1"/>
    </xf>
    <xf numFmtId="0" fontId="5" fillId="7" borderId="1" xfId="0" applyFont="1" applyFill="1" applyBorder="1" applyAlignment="1" applyProtection="1">
      <alignment horizontal="left" vertical="top" wrapText="1"/>
      <protection hidden="1"/>
    </xf>
    <xf numFmtId="0" fontId="3" fillId="3" borderId="1" xfId="0" applyFont="1" applyFill="1" applyBorder="1" applyAlignment="1" applyProtection="1">
      <alignment horizontal="center" vertical="top" wrapText="1"/>
      <protection hidden="1"/>
    </xf>
    <xf numFmtId="0" fontId="3" fillId="3"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locked="0"/>
    </xf>
    <xf numFmtId="0" fontId="13" fillId="6" borderId="1" xfId="1" applyFill="1" applyBorder="1" applyAlignment="1" applyProtection="1">
      <alignment horizontal="center" vertical="center" wrapText="1"/>
      <protection hidden="1"/>
    </xf>
    <xf numFmtId="0" fontId="2" fillId="0" borderId="0" xfId="0" applyFont="1" applyAlignment="1">
      <alignment horizontal="center" vertical="center" wrapText="1"/>
    </xf>
    <xf numFmtId="0" fontId="5" fillId="0" borderId="1" xfId="0" applyFont="1" applyBorder="1" applyAlignment="1" applyProtection="1">
      <alignment horizontal="justify" vertical="center" wrapText="1"/>
      <protection hidden="1"/>
    </xf>
    <xf numFmtId="0" fontId="3" fillId="4"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justify" vertical="top" wrapText="1"/>
      <protection hidden="1"/>
    </xf>
    <xf numFmtId="0" fontId="2" fillId="9" borderId="5" xfId="0" applyFont="1" applyFill="1" applyBorder="1" applyAlignment="1" applyProtection="1">
      <alignment horizontal="left" vertical="center" wrapText="1"/>
      <protection hidden="1"/>
    </xf>
    <xf numFmtId="0" fontId="2" fillId="9" borderId="4" xfId="0" applyFont="1" applyFill="1" applyBorder="1" applyAlignment="1" applyProtection="1">
      <alignment horizontal="left" vertical="center" wrapText="1"/>
      <protection hidden="1"/>
    </xf>
    <xf numFmtId="0" fontId="2" fillId="9" borderId="6" xfId="0" applyFont="1" applyFill="1" applyBorder="1" applyAlignment="1" applyProtection="1">
      <alignment horizontal="left" vertical="center" wrapText="1"/>
      <protection hidden="1"/>
    </xf>
    <xf numFmtId="0" fontId="2" fillId="6" borderId="5" xfId="0" applyFont="1" applyFill="1" applyBorder="1" applyAlignment="1" applyProtection="1">
      <alignment horizontal="center" vertical="center" wrapText="1"/>
      <protection hidden="1"/>
    </xf>
    <xf numFmtId="0" fontId="2" fillId="6" borderId="4"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wrapText="1"/>
      <protection hidden="1"/>
    </xf>
    <xf numFmtId="0" fontId="2" fillId="7" borderId="7"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0" fontId="5" fillId="6" borderId="13" xfId="1" applyFont="1" applyFill="1" applyBorder="1" applyAlignment="1" applyProtection="1">
      <alignment horizontal="center" vertical="center" wrapText="1"/>
      <protection hidden="1"/>
    </xf>
    <xf numFmtId="0" fontId="5" fillId="6" borderId="14" xfId="1" applyFont="1" applyFill="1" applyBorder="1" applyAlignment="1" applyProtection="1">
      <alignment horizontal="center" vertical="center" wrapText="1"/>
      <protection hidden="1"/>
    </xf>
    <xf numFmtId="0" fontId="5" fillId="6" borderId="15" xfId="1" applyFont="1" applyFill="1" applyBorder="1" applyAlignment="1" applyProtection="1">
      <alignment horizontal="center" vertical="center" wrapText="1"/>
      <protection hidden="1"/>
    </xf>
    <xf numFmtId="0" fontId="2" fillId="7" borderId="1" xfId="0" applyFont="1" applyFill="1" applyBorder="1" applyAlignment="1" applyProtection="1">
      <alignment horizontal="justify" vertical="top" wrapText="1"/>
      <protection locked="0"/>
    </xf>
    <xf numFmtId="0" fontId="2" fillId="9" borderId="1" xfId="0" applyFont="1" applyFill="1" applyBorder="1" applyAlignment="1" applyProtection="1">
      <alignment horizontal="left" vertical="top" wrapText="1"/>
      <protection hidden="1"/>
    </xf>
    <xf numFmtId="0" fontId="2" fillId="0" borderId="1" xfId="0" applyFont="1" applyBorder="1" applyAlignment="1" applyProtection="1">
      <alignment horizontal="justify" vertical="top" wrapText="1"/>
      <protection hidden="1"/>
    </xf>
    <xf numFmtId="0" fontId="3" fillId="5"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justify" vertical="distributed" wrapText="1"/>
      <protection hidden="1"/>
    </xf>
    <xf numFmtId="0" fontId="2" fillId="9"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left" vertical="center" wrapText="1"/>
      <protection locked="0"/>
    </xf>
    <xf numFmtId="0" fontId="2" fillId="9"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top" wrapText="1"/>
      <protection hidden="1"/>
    </xf>
    <xf numFmtId="0" fontId="2" fillId="6" borderId="1" xfId="0" applyFont="1" applyFill="1" applyBorder="1" applyAlignment="1">
      <alignment horizontal="center" vertical="center" wrapText="1"/>
    </xf>
    <xf numFmtId="0" fontId="2" fillId="0" borderId="1" xfId="0" applyFont="1" applyBorder="1" applyAlignment="1" applyProtection="1">
      <alignment horizontal="left" vertical="top" wrapText="1"/>
      <protection hidden="1"/>
    </xf>
    <xf numFmtId="0" fontId="7" fillId="6" borderId="1" xfId="0" applyFont="1" applyFill="1" applyBorder="1" applyAlignment="1" applyProtection="1">
      <alignment horizontal="center" vertical="center" wrapText="1"/>
      <protection locked="0" hidden="1"/>
    </xf>
    <xf numFmtId="0" fontId="2" fillId="10"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3"/>
      <protection locked="0"/>
    </xf>
    <xf numFmtId="0" fontId="2" fillId="0" borderId="1" xfId="0" applyFont="1" applyBorder="1" applyAlignment="1" applyProtection="1">
      <alignment horizontal="justify" vertical="center" wrapText="1"/>
      <protection locked="0"/>
    </xf>
    <xf numFmtId="0" fontId="2" fillId="7" borderId="13" xfId="0" applyFont="1" applyFill="1" applyBorder="1" applyAlignment="1" applyProtection="1">
      <alignment horizontal="center" vertical="top" wrapText="1"/>
      <protection locked="0"/>
    </xf>
    <xf numFmtId="0" fontId="2" fillId="7" borderId="14" xfId="0" applyFont="1" applyFill="1" applyBorder="1" applyAlignment="1" applyProtection="1">
      <alignment horizontal="center" vertical="top" wrapText="1"/>
      <protection locked="0"/>
    </xf>
    <xf numFmtId="0" fontId="2" fillId="7" borderId="15"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left" vertical="top" wrapText="1"/>
      <protection locked="0" hidden="1"/>
    </xf>
    <xf numFmtId="0" fontId="3" fillId="3"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hidden="1"/>
    </xf>
    <xf numFmtId="166" fontId="5" fillId="7" borderId="1" xfId="0" applyNumberFormat="1" applyFont="1" applyFill="1" applyBorder="1" applyAlignment="1" applyProtection="1">
      <alignment horizontal="left" vertical="top"/>
      <protection locked="0" hidden="1"/>
    </xf>
    <xf numFmtId="0" fontId="3" fillId="8" borderId="1" xfId="0" applyFont="1" applyFill="1" applyBorder="1" applyAlignment="1" applyProtection="1">
      <alignment horizontal="center" vertical="center" wrapText="1"/>
      <protection hidden="1"/>
    </xf>
    <xf numFmtId="0" fontId="33" fillId="6" borderId="1" xfId="1" applyFont="1" applyFill="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2" fillId="7" borderId="1" xfId="0" applyFont="1" applyFill="1" applyBorder="1" applyAlignment="1" applyProtection="1">
      <alignment horizontal="left" vertical="center" wrapText="1"/>
      <protection locked="0"/>
    </xf>
    <xf numFmtId="0" fontId="29" fillId="7" borderId="1" xfId="1"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2" fillId="0" borderId="1" xfId="0" applyFont="1" applyBorder="1" applyAlignment="1">
      <alignment horizontal="justify" vertical="center" wrapText="1"/>
    </xf>
    <xf numFmtId="0" fontId="5" fillId="0" borderId="1" xfId="0" applyFont="1" applyBorder="1" applyAlignment="1" applyProtection="1">
      <alignment horizontal="left" vertical="top" wrapText="1" indent="3"/>
      <protection hidden="1"/>
    </xf>
    <xf numFmtId="0" fontId="2" fillId="0" borderId="1" xfId="0" applyFont="1" applyBorder="1" applyAlignment="1" applyProtection="1">
      <alignment horizontal="left" vertical="top" wrapText="1" indent="3"/>
      <protection hidden="1"/>
    </xf>
    <xf numFmtId="0" fontId="5" fillId="6" borderId="1" xfId="0" applyFont="1" applyFill="1" applyBorder="1" applyAlignment="1" applyProtection="1">
      <alignment horizontal="left" vertical="top" wrapText="1" indent="3"/>
      <protection hidden="1"/>
    </xf>
    <xf numFmtId="0" fontId="2" fillId="9" borderId="5" xfId="0" applyFont="1" applyFill="1" applyBorder="1" applyAlignment="1" applyProtection="1">
      <alignment horizontal="left" vertical="top" wrapText="1"/>
      <protection hidden="1"/>
    </xf>
    <xf numFmtId="0" fontId="2" fillId="9" borderId="6" xfId="0" applyFont="1" applyFill="1" applyBorder="1" applyAlignment="1" applyProtection="1">
      <alignment horizontal="left" vertical="top" wrapText="1"/>
      <protection hidden="1"/>
    </xf>
    <xf numFmtId="0" fontId="2" fillId="7" borderId="1" xfId="0" applyFont="1" applyFill="1" applyBorder="1" applyAlignment="1" applyProtection="1">
      <alignment horizontal="center" vertical="center" wrapText="1"/>
      <protection locked="0" hidden="1"/>
    </xf>
    <xf numFmtId="0" fontId="23" fillId="9" borderId="7" xfId="0" applyFont="1" applyFill="1" applyBorder="1" applyAlignment="1" applyProtection="1">
      <alignment horizontal="left" vertical="top" wrapText="1"/>
      <protection hidden="1"/>
    </xf>
    <xf numFmtId="0" fontId="23" fillId="9" borderId="12" xfId="0" applyFont="1" applyFill="1" applyBorder="1" applyAlignment="1" applyProtection="1">
      <alignment horizontal="left" vertical="top" wrapText="1"/>
      <protection hidden="1"/>
    </xf>
    <xf numFmtId="0" fontId="23" fillId="9" borderId="8" xfId="0" applyFont="1" applyFill="1" applyBorder="1" applyAlignment="1" applyProtection="1">
      <alignment horizontal="left" vertical="top" wrapText="1"/>
      <protection hidden="1"/>
    </xf>
    <xf numFmtId="0" fontId="23" fillId="9" borderId="10" xfId="0" applyFont="1" applyFill="1" applyBorder="1" applyAlignment="1" applyProtection="1">
      <alignment horizontal="left" vertical="top" wrapText="1"/>
      <protection hidden="1"/>
    </xf>
    <xf numFmtId="0" fontId="23" fillId="9" borderId="9" xfId="0" applyFont="1" applyFill="1" applyBorder="1" applyAlignment="1" applyProtection="1">
      <alignment horizontal="left" vertical="top" wrapText="1"/>
      <protection hidden="1"/>
    </xf>
    <xf numFmtId="0" fontId="23" fillId="9" borderId="11" xfId="0" applyFont="1" applyFill="1" applyBorder="1" applyAlignment="1" applyProtection="1">
      <alignment horizontal="left" vertical="top" wrapText="1"/>
      <protection hidden="1"/>
    </xf>
    <xf numFmtId="0" fontId="2" fillId="9" borderId="1" xfId="0" applyFont="1" applyFill="1" applyBorder="1" applyAlignment="1" applyProtection="1">
      <alignment horizontal="left" vertical="top" wrapText="1"/>
      <protection locked="0" hidden="1"/>
    </xf>
    <xf numFmtId="0" fontId="9" fillId="7"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2" fillId="10" borderId="1" xfId="0" applyFont="1" applyFill="1" applyBorder="1" applyAlignment="1" applyProtection="1">
      <alignment horizontal="left" vertical="top" wrapText="1"/>
      <protection hidden="1"/>
    </xf>
    <xf numFmtId="0" fontId="3" fillId="6" borderId="1" xfId="0" applyFont="1" applyFill="1" applyBorder="1" applyAlignment="1" applyProtection="1">
      <alignment horizontal="center" vertical="center" wrapText="1"/>
      <protection locked="0" hidden="1"/>
    </xf>
    <xf numFmtId="0" fontId="2" fillId="6" borderId="1" xfId="0" applyFont="1" applyFill="1" applyBorder="1" applyAlignment="1" applyProtection="1">
      <alignment horizontal="center" vertical="center" wrapText="1"/>
      <protection locked="0" hidden="1"/>
    </xf>
    <xf numFmtId="164" fontId="9" fillId="7" borderId="1" xfId="0" applyNumberFormat="1" applyFont="1" applyFill="1" applyBorder="1" applyAlignment="1">
      <alignment horizontal="center" vertical="center" wrapText="1"/>
    </xf>
    <xf numFmtId="0" fontId="3" fillId="6" borderId="1"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2" fillId="6" borderId="7" xfId="0" applyFont="1" applyFill="1" applyBorder="1" applyAlignment="1" applyProtection="1">
      <alignment horizontal="center" vertical="center" wrapText="1"/>
      <protection hidden="1"/>
    </xf>
    <xf numFmtId="0" fontId="2" fillId="6" borderId="8" xfId="0" applyFont="1" applyFill="1" applyBorder="1" applyAlignment="1" applyProtection="1">
      <alignment horizontal="center" vertical="center" wrapText="1"/>
      <protection hidden="1"/>
    </xf>
    <xf numFmtId="0" fontId="2" fillId="6" borderId="2" xfId="0" applyFont="1" applyFill="1" applyBorder="1" applyAlignment="1" applyProtection="1">
      <alignment horizontal="center" vertical="center" wrapText="1"/>
      <protection hidden="1"/>
    </xf>
    <xf numFmtId="0" fontId="2" fillId="6" borderId="3" xfId="0" applyFont="1" applyFill="1" applyBorder="1" applyAlignment="1" applyProtection="1">
      <alignment horizontal="center" vertical="center" wrapText="1"/>
      <protection hidden="1"/>
    </xf>
    <xf numFmtId="0" fontId="2" fillId="6" borderId="10" xfId="0" applyFont="1" applyFill="1" applyBorder="1" applyAlignment="1" applyProtection="1">
      <alignment horizontal="center" vertical="center" wrapText="1"/>
      <protection hidden="1"/>
    </xf>
    <xf numFmtId="0" fontId="2" fillId="6" borderId="11" xfId="0" applyFont="1" applyFill="1" applyBorder="1" applyAlignment="1" applyProtection="1">
      <alignment horizontal="center" vertical="center" wrapText="1"/>
      <protection hidden="1"/>
    </xf>
    <xf numFmtId="0" fontId="2" fillId="0" borderId="1" xfId="0" applyFont="1" applyBorder="1" applyAlignment="1">
      <alignment horizontal="left" vertical="top" wrapText="1" shrinkToFit="1"/>
    </xf>
    <xf numFmtId="0" fontId="20" fillId="6" borderId="1" xfId="1" applyFont="1" applyFill="1" applyBorder="1" applyAlignment="1" applyProtection="1">
      <alignment horizontal="center" vertical="center" wrapText="1"/>
      <protection hidden="1"/>
    </xf>
    <xf numFmtId="0" fontId="2" fillId="9" borderId="1" xfId="0" applyFont="1" applyFill="1" applyBorder="1" applyAlignment="1" applyProtection="1">
      <alignment horizontal="justify" vertical="top" wrapText="1"/>
      <protection hidden="1"/>
    </xf>
    <xf numFmtId="0" fontId="2" fillId="7" borderId="1" xfId="0" applyFont="1" applyFill="1" applyBorder="1" applyAlignment="1" applyProtection="1">
      <alignment horizontal="left" vertical="top" wrapText="1" indent="3"/>
      <protection hidden="1"/>
    </xf>
    <xf numFmtId="0" fontId="2" fillId="6" borderId="1" xfId="0" applyFont="1" applyFill="1" applyBorder="1" applyAlignment="1" applyProtection="1">
      <alignment horizontal="left" vertical="top" wrapText="1" indent="3"/>
      <protection hidden="1"/>
    </xf>
    <xf numFmtId="0" fontId="9" fillId="7" borderId="1" xfId="0" applyFont="1" applyFill="1" applyBorder="1" applyAlignment="1">
      <alignment horizontal="center" vertical="center" wrapText="1"/>
    </xf>
    <xf numFmtId="0" fontId="2" fillId="7"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0" fontId="2" fillId="7" borderId="1" xfId="0" applyFont="1" applyFill="1" applyBorder="1" applyAlignment="1" applyProtection="1">
      <alignment horizontal="left" vertical="center" wrapText="1" indent="3"/>
      <protection hidden="1"/>
    </xf>
    <xf numFmtId="0" fontId="7" fillId="0" borderId="1" xfId="0" applyFont="1" applyBorder="1" applyAlignment="1" applyProtection="1">
      <alignment horizontal="center" vertical="top" wrapText="1"/>
      <protection hidden="1"/>
    </xf>
    <xf numFmtId="0" fontId="2" fillId="7" borderId="1" xfId="0" applyFont="1" applyFill="1" applyBorder="1" applyAlignment="1" applyProtection="1">
      <alignment horizontal="center" vertical="center" wrapText="1"/>
      <protection hidden="1"/>
    </xf>
    <xf numFmtId="0" fontId="2" fillId="6" borderId="5" xfId="0" applyFont="1" applyFill="1" applyBorder="1" applyAlignment="1" applyProtection="1">
      <alignment horizontal="left" vertical="top" wrapText="1" shrinkToFit="1"/>
      <protection hidden="1"/>
    </xf>
    <xf numFmtId="0" fontId="2" fillId="6" borderId="4" xfId="0" applyFont="1" applyFill="1" applyBorder="1" applyAlignment="1" applyProtection="1">
      <alignment horizontal="left" vertical="top" wrapText="1" shrinkToFit="1"/>
      <protection hidden="1"/>
    </xf>
    <xf numFmtId="0" fontId="2" fillId="6" borderId="6" xfId="0" applyFont="1" applyFill="1" applyBorder="1" applyAlignment="1" applyProtection="1">
      <alignment horizontal="left" vertical="top" wrapText="1" shrinkToFit="1"/>
      <protection hidden="1"/>
    </xf>
    <xf numFmtId="0" fontId="3" fillId="4" borderId="1" xfId="0" applyFont="1" applyFill="1" applyBorder="1" applyAlignment="1" applyProtection="1">
      <alignment horizontal="center" vertical="top" wrapText="1"/>
      <protection hidden="1"/>
    </xf>
    <xf numFmtId="0" fontId="27" fillId="9" borderId="1" xfId="0" applyFont="1" applyFill="1" applyBorder="1" applyAlignment="1" applyProtection="1">
      <alignment horizontal="left" vertical="top" wrapText="1"/>
      <protection hidden="1"/>
    </xf>
    <xf numFmtId="0" fontId="27" fillId="9" borderId="1" xfId="0" applyFont="1" applyFill="1" applyBorder="1" applyAlignment="1" applyProtection="1">
      <alignment horizontal="left" vertical="center" wrapText="1"/>
      <protection hidden="1"/>
    </xf>
    <xf numFmtId="0" fontId="10" fillId="3"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shrinkToFit="1"/>
      <protection hidden="1"/>
    </xf>
    <xf numFmtId="0" fontId="30" fillId="6" borderId="1" xfId="1" applyFont="1" applyFill="1" applyBorder="1" applyAlignment="1" applyProtection="1">
      <alignment horizontal="center" vertical="center" wrapText="1"/>
      <protection hidden="1"/>
    </xf>
    <xf numFmtId="0" fontId="2" fillId="6" borderId="1" xfId="0" applyFont="1" applyFill="1" applyBorder="1" applyAlignment="1" applyProtection="1">
      <alignment horizontal="center" vertical="top" wrapText="1"/>
      <protection hidden="1"/>
    </xf>
    <xf numFmtId="0" fontId="2" fillId="7" borderId="1" xfId="0" applyFont="1" applyFill="1" applyBorder="1" applyAlignment="1" applyProtection="1">
      <alignment horizontal="left" vertical="top" wrapText="1"/>
      <protection locked="0"/>
    </xf>
    <xf numFmtId="0" fontId="2" fillId="6" borderId="5" xfId="0" applyFont="1" applyFill="1" applyBorder="1" applyAlignment="1" applyProtection="1">
      <alignment horizontal="center" vertical="top" wrapText="1"/>
      <protection hidden="1"/>
    </xf>
    <xf numFmtId="0" fontId="2" fillId="6" borderId="4" xfId="0" applyFont="1" applyFill="1" applyBorder="1" applyAlignment="1" applyProtection="1">
      <alignment horizontal="center" vertical="top" wrapText="1"/>
      <protection hidden="1"/>
    </xf>
    <xf numFmtId="0" fontId="2" fillId="6" borderId="6" xfId="0" applyFont="1" applyFill="1" applyBorder="1" applyAlignment="1" applyProtection="1">
      <alignment horizontal="center" vertical="top" wrapText="1"/>
      <protection hidden="1"/>
    </xf>
    <xf numFmtId="0" fontId="2" fillId="7" borderId="5" xfId="0" applyFont="1" applyFill="1" applyBorder="1" applyAlignment="1" applyProtection="1">
      <alignment horizontal="center" vertical="center" wrapText="1" shrinkToFit="1"/>
      <protection hidden="1"/>
    </xf>
    <xf numFmtId="0" fontId="2" fillId="7" borderId="4" xfId="0" applyFont="1" applyFill="1" applyBorder="1" applyAlignment="1" applyProtection="1">
      <alignment horizontal="center" vertical="center" wrapText="1" shrinkToFit="1"/>
      <protection hidden="1"/>
    </xf>
    <xf numFmtId="0" fontId="2" fillId="7" borderId="6" xfId="0" applyFont="1" applyFill="1" applyBorder="1" applyAlignment="1" applyProtection="1">
      <alignment horizontal="center" vertical="center" wrapText="1" shrinkToFit="1"/>
      <protection hidden="1"/>
    </xf>
    <xf numFmtId="0" fontId="2" fillId="0" borderId="1" xfId="0" applyFont="1" applyBorder="1" applyAlignment="1" applyProtection="1">
      <alignment horizontal="center" vertical="top" wrapText="1"/>
      <protection hidden="1"/>
    </xf>
    <xf numFmtId="0" fontId="7" fillId="7"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top" wrapText="1" indent="3"/>
      <protection hidden="1"/>
    </xf>
    <xf numFmtId="0" fontId="5" fillId="7" borderId="1" xfId="0" applyFont="1" applyFill="1" applyBorder="1" applyAlignment="1" applyProtection="1">
      <alignment horizontal="left" vertical="top"/>
      <protection hidden="1"/>
    </xf>
    <xf numFmtId="0" fontId="2" fillId="7" borderId="1" xfId="0" applyFont="1" applyFill="1" applyBorder="1" applyAlignment="1" applyProtection="1">
      <alignment horizontal="left" vertical="top" wrapText="1" shrinkToFit="1"/>
      <protection hidden="1"/>
    </xf>
    <xf numFmtId="0" fontId="3" fillId="0" borderId="1" xfId="0" applyFont="1" applyBorder="1" applyAlignment="1" applyProtection="1">
      <alignment horizontal="center" vertical="center" wrapText="1"/>
      <protection hidden="1"/>
    </xf>
    <xf numFmtId="0" fontId="5" fillId="10" borderId="1" xfId="0" applyFont="1" applyFill="1" applyBorder="1" applyAlignment="1" applyProtection="1">
      <alignment horizontal="left" vertical="top" wrapText="1" indent="3"/>
      <protection hidden="1"/>
    </xf>
    <xf numFmtId="0" fontId="26" fillId="6" borderId="13" xfId="1" applyFont="1" applyFill="1" applyBorder="1" applyAlignment="1" applyProtection="1">
      <alignment horizontal="center" vertical="center" wrapText="1"/>
      <protection hidden="1"/>
    </xf>
    <xf numFmtId="0" fontId="26" fillId="6" borderId="14" xfId="1" applyFont="1" applyFill="1" applyBorder="1" applyAlignment="1" applyProtection="1">
      <alignment horizontal="center" vertical="center" wrapText="1"/>
      <protection hidden="1"/>
    </xf>
    <xf numFmtId="0" fontId="26" fillId="6" borderId="15" xfId="1" applyFont="1" applyFill="1" applyBorder="1" applyAlignment="1" applyProtection="1">
      <alignment horizontal="center" vertical="center" wrapText="1"/>
      <protection hidden="1"/>
    </xf>
    <xf numFmtId="0" fontId="2" fillId="6" borderId="1" xfId="0" applyFont="1" applyFill="1" applyBorder="1" applyAlignment="1">
      <alignment horizontal="left" vertical="center" wrapText="1"/>
    </xf>
    <xf numFmtId="0" fontId="2" fillId="6" borderId="5" xfId="0" applyFont="1" applyFill="1" applyBorder="1" applyAlignment="1">
      <alignment horizontal="center" vertical="center" wrapText="1"/>
    </xf>
    <xf numFmtId="0" fontId="3" fillId="6" borderId="5" xfId="0" applyFont="1" applyFill="1" applyBorder="1" applyAlignment="1" applyProtection="1">
      <alignment horizontal="left" vertical="center" wrapText="1"/>
      <protection locked="0"/>
    </xf>
    <xf numFmtId="0" fontId="31" fillId="6" borderId="1" xfId="1" applyFont="1" applyFill="1" applyBorder="1" applyAlignment="1" applyProtection="1">
      <alignment horizontal="center" wrapText="1"/>
      <protection hidden="1"/>
    </xf>
    <xf numFmtId="0" fontId="23" fillId="6" borderId="1" xfId="0" applyFont="1" applyFill="1" applyBorder="1" applyAlignment="1" applyProtection="1">
      <alignment horizontal="left" wrapText="1"/>
      <protection hidden="1"/>
    </xf>
    <xf numFmtId="0" fontId="31" fillId="6" borderId="1" xfId="1" applyFont="1" applyFill="1" applyBorder="1" applyAlignment="1" applyProtection="1">
      <alignment horizontal="center" vertical="center" wrapText="1"/>
      <protection hidden="1"/>
    </xf>
    <xf numFmtId="0" fontId="32" fillId="6" borderId="1" xfId="1" applyFont="1" applyFill="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6" borderId="7" xfId="0" applyFont="1" applyFill="1" applyBorder="1" applyAlignment="1" applyProtection="1">
      <alignment horizontal="left" vertical="top" wrapText="1"/>
      <protection hidden="1"/>
    </xf>
    <xf numFmtId="0" fontId="2" fillId="6" borderId="8" xfId="0" applyFont="1" applyFill="1" applyBorder="1" applyAlignment="1" applyProtection="1">
      <alignment horizontal="left" vertical="top" wrapText="1"/>
      <protection hidden="1"/>
    </xf>
    <xf numFmtId="0" fontId="2" fillId="6" borderId="10" xfId="0" applyFont="1" applyFill="1" applyBorder="1" applyAlignment="1" applyProtection="1">
      <alignment horizontal="left" vertical="top" wrapText="1"/>
      <protection hidden="1"/>
    </xf>
    <xf numFmtId="0" fontId="2" fillId="6" borderId="11" xfId="0" applyFont="1" applyFill="1" applyBorder="1" applyAlignment="1" applyProtection="1">
      <alignment horizontal="left" vertical="top" wrapText="1"/>
      <protection hidden="1"/>
    </xf>
    <xf numFmtId="0" fontId="2" fillId="6" borderId="10" xfId="0" applyFont="1" applyFill="1" applyBorder="1" applyAlignment="1" applyProtection="1">
      <alignment horizontal="justify" vertical="top" wrapText="1"/>
      <protection hidden="1"/>
    </xf>
    <xf numFmtId="0" fontId="2" fillId="6" borderId="9" xfId="0" applyFont="1" applyFill="1" applyBorder="1" applyAlignment="1" applyProtection="1">
      <alignment horizontal="justify" vertical="top" wrapText="1"/>
      <protection hidden="1"/>
    </xf>
    <xf numFmtId="0" fontId="2" fillId="6" borderId="11" xfId="0" applyFont="1" applyFill="1" applyBorder="1" applyAlignment="1" applyProtection="1">
      <alignment horizontal="justify" vertical="top" wrapText="1"/>
      <protection hidden="1"/>
    </xf>
    <xf numFmtId="0" fontId="3" fillId="2" borderId="13"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3" fillId="6" borderId="7" xfId="0" applyFont="1" applyFill="1" applyBorder="1" applyAlignment="1" applyProtection="1">
      <alignment horizontal="center" vertical="center" wrapText="1"/>
      <protection hidden="1"/>
    </xf>
    <xf numFmtId="0" fontId="2" fillId="6" borderId="13" xfId="0" applyFont="1" applyFill="1" applyBorder="1" applyAlignment="1" applyProtection="1">
      <alignment horizontal="left" vertical="top" wrapText="1"/>
      <protection hidden="1"/>
    </xf>
    <xf numFmtId="0" fontId="2" fillId="6" borderId="14" xfId="0" applyFont="1" applyFill="1" applyBorder="1" applyAlignment="1" applyProtection="1">
      <alignment horizontal="left" vertical="top" wrapText="1"/>
      <protection hidden="1"/>
    </xf>
    <xf numFmtId="0" fontId="2" fillId="6" borderId="15" xfId="0" applyFont="1" applyFill="1" applyBorder="1" applyAlignment="1" applyProtection="1">
      <alignment horizontal="left" vertical="top" wrapText="1"/>
      <protection hidden="1"/>
    </xf>
    <xf numFmtId="0" fontId="2" fillId="6" borderId="13" xfId="0" applyFont="1" applyFill="1" applyBorder="1" applyAlignment="1" applyProtection="1">
      <alignment horizontal="left" vertical="top" wrapText="1" indent="3"/>
      <protection hidden="1"/>
    </xf>
    <xf numFmtId="0" fontId="2" fillId="6" borderId="14" xfId="0" applyFont="1" applyFill="1" applyBorder="1" applyAlignment="1" applyProtection="1">
      <alignment horizontal="left" vertical="top" wrapText="1" indent="3"/>
      <protection hidden="1"/>
    </xf>
    <xf numFmtId="0" fontId="2" fillId="6" borderId="15" xfId="0" applyFont="1" applyFill="1" applyBorder="1" applyAlignment="1" applyProtection="1">
      <alignment horizontal="left" vertical="top" wrapText="1" indent="3"/>
      <protection hidden="1"/>
    </xf>
    <xf numFmtId="0" fontId="2" fillId="6" borderId="10" xfId="0" applyFont="1" applyFill="1" applyBorder="1" applyAlignment="1" applyProtection="1">
      <alignment horizontal="left" vertical="top" wrapText="1" indent="3"/>
      <protection hidden="1"/>
    </xf>
    <xf numFmtId="0" fontId="2" fillId="6" borderId="9" xfId="0" applyFont="1" applyFill="1" applyBorder="1" applyAlignment="1" applyProtection="1">
      <alignment horizontal="left" vertical="top" wrapText="1" indent="3"/>
      <protection hidden="1"/>
    </xf>
    <xf numFmtId="0" fontId="2" fillId="6" borderId="11" xfId="0" applyFont="1" applyFill="1" applyBorder="1" applyAlignment="1" applyProtection="1">
      <alignment horizontal="left" vertical="top" wrapText="1" indent="3"/>
      <protection hidden="1"/>
    </xf>
    <xf numFmtId="0" fontId="2" fillId="6" borderId="13" xfId="0" applyFont="1" applyFill="1" applyBorder="1" applyAlignment="1" applyProtection="1">
      <alignment horizontal="left" vertical="top" wrapText="1" indent="1"/>
      <protection hidden="1"/>
    </xf>
    <xf numFmtId="0" fontId="2" fillId="6" borderId="14" xfId="0" applyFont="1" applyFill="1" applyBorder="1" applyAlignment="1" applyProtection="1">
      <alignment horizontal="left" vertical="top" wrapText="1" indent="1"/>
      <protection hidden="1"/>
    </xf>
    <xf numFmtId="0" fontId="2" fillId="6" borderId="15" xfId="0" applyFont="1" applyFill="1" applyBorder="1" applyAlignment="1" applyProtection="1">
      <alignment horizontal="left" vertical="top" wrapText="1" indent="1"/>
      <protection hidden="1"/>
    </xf>
    <xf numFmtId="0" fontId="5" fillId="9" borderId="13" xfId="0" applyFont="1" applyFill="1" applyBorder="1" applyAlignment="1" applyProtection="1">
      <alignment horizontal="left" vertical="top" wrapText="1" indent="3"/>
      <protection hidden="1"/>
    </xf>
    <xf numFmtId="0" fontId="2" fillId="9" borderId="14" xfId="0" applyFont="1" applyFill="1" applyBorder="1" applyAlignment="1" applyProtection="1">
      <alignment horizontal="left" vertical="top" wrapText="1" indent="3"/>
      <protection hidden="1"/>
    </xf>
    <xf numFmtId="0" fontId="2" fillId="9" borderId="15" xfId="0" applyFont="1" applyFill="1" applyBorder="1" applyAlignment="1" applyProtection="1">
      <alignment horizontal="left" vertical="top" wrapText="1" indent="3"/>
      <protection hidden="1"/>
    </xf>
    <xf numFmtId="0" fontId="2" fillId="9" borderId="7" xfId="0" applyFont="1" applyFill="1" applyBorder="1" applyAlignment="1" applyProtection="1">
      <alignment horizontal="left" vertical="top" wrapText="1"/>
      <protection hidden="1"/>
    </xf>
    <xf numFmtId="0" fontId="2" fillId="9" borderId="8" xfId="0" applyFont="1" applyFill="1" applyBorder="1" applyAlignment="1" applyProtection="1">
      <alignment horizontal="left" vertical="top" wrapText="1"/>
      <protection hidden="1"/>
    </xf>
    <xf numFmtId="0" fontId="2" fillId="9" borderId="2" xfId="0" applyFont="1" applyFill="1" applyBorder="1" applyAlignment="1" applyProtection="1">
      <alignment horizontal="left" vertical="top" wrapText="1"/>
      <protection hidden="1"/>
    </xf>
    <xf numFmtId="0" fontId="2" fillId="9" borderId="3" xfId="0" applyFont="1" applyFill="1" applyBorder="1" applyAlignment="1" applyProtection="1">
      <alignment horizontal="left" vertical="top" wrapText="1"/>
      <protection hidden="1"/>
    </xf>
    <xf numFmtId="0" fontId="2" fillId="6" borderId="12" xfId="0" applyFont="1" applyFill="1" applyBorder="1" applyAlignment="1" applyProtection="1">
      <alignment horizontal="left" vertical="top" wrapText="1"/>
      <protection hidden="1"/>
    </xf>
    <xf numFmtId="0" fontId="3" fillId="2" borderId="14" xfId="0" applyFont="1" applyFill="1" applyBorder="1" applyAlignment="1" applyProtection="1">
      <alignment horizontal="center" vertical="top" wrapText="1"/>
      <protection hidden="1"/>
    </xf>
    <xf numFmtId="0" fontId="3" fillId="2" borderId="15" xfId="0" applyFont="1" applyFill="1" applyBorder="1" applyAlignment="1" applyProtection="1">
      <alignment horizontal="center" vertical="top" wrapText="1"/>
      <protection hidden="1"/>
    </xf>
    <xf numFmtId="0" fontId="2" fillId="7" borderId="7" xfId="0" applyFont="1" applyFill="1" applyBorder="1" applyAlignment="1" applyProtection="1">
      <alignment horizontal="center" vertical="center" wrapText="1"/>
      <protection hidden="1"/>
    </xf>
    <xf numFmtId="0" fontId="2" fillId="7" borderId="12" xfId="0" applyFont="1" applyFill="1" applyBorder="1" applyAlignment="1" applyProtection="1">
      <alignment horizontal="center" vertical="center" wrapText="1"/>
      <protection hidden="1"/>
    </xf>
    <xf numFmtId="0" fontId="2" fillId="7" borderId="2" xfId="0" applyFont="1" applyFill="1" applyBorder="1" applyAlignment="1" applyProtection="1">
      <alignment horizontal="center" vertical="center" wrapText="1"/>
      <protection hidden="1"/>
    </xf>
    <xf numFmtId="0" fontId="2" fillId="7" borderId="0" xfId="0" applyFont="1" applyFill="1" applyAlignment="1" applyProtection="1">
      <alignment horizontal="center" vertical="center" wrapText="1"/>
      <protection hidden="1"/>
    </xf>
    <xf numFmtId="0" fontId="2" fillId="7" borderId="10" xfId="0" applyFont="1" applyFill="1" applyBorder="1" applyAlignment="1" applyProtection="1">
      <alignment horizontal="center" vertical="center" wrapText="1"/>
      <protection hidden="1"/>
    </xf>
    <xf numFmtId="0" fontId="2" fillId="7" borderId="9"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top" wrapText="1"/>
      <protection hidden="1"/>
    </xf>
    <xf numFmtId="0" fontId="2" fillId="9" borderId="13" xfId="0" applyFont="1" applyFill="1" applyBorder="1" applyAlignment="1" applyProtection="1">
      <alignment horizontal="left" vertical="top" wrapText="1"/>
      <protection hidden="1"/>
    </xf>
    <xf numFmtId="0" fontId="2" fillId="9" borderId="14" xfId="0" applyFont="1" applyFill="1" applyBorder="1" applyAlignment="1" applyProtection="1">
      <alignment horizontal="left" vertical="top" wrapText="1"/>
      <protection hidden="1"/>
    </xf>
    <xf numFmtId="0" fontId="2" fillId="9" borderId="15" xfId="0" applyFont="1" applyFill="1" applyBorder="1" applyAlignment="1" applyProtection="1">
      <alignment horizontal="left" vertical="top" wrapText="1"/>
      <protection hidden="1"/>
    </xf>
    <xf numFmtId="165" fontId="2" fillId="6" borderId="1" xfId="0" applyNumberFormat="1" applyFont="1" applyFill="1" applyBorder="1" applyAlignment="1" applyProtection="1">
      <alignment horizontal="left" vertical="center" wrapText="1"/>
      <protection hidden="1"/>
    </xf>
    <xf numFmtId="165" fontId="2" fillId="0" borderId="8" xfId="0" applyNumberFormat="1" applyFont="1" applyBorder="1" applyAlignment="1" applyProtection="1">
      <alignment horizontal="center" vertical="center" wrapText="1"/>
      <protection hidden="1"/>
    </xf>
    <xf numFmtId="165" fontId="2" fillId="0" borderId="3" xfId="0" applyNumberFormat="1" applyFont="1" applyBorder="1" applyAlignment="1" applyProtection="1">
      <alignment horizontal="center" vertical="center" wrapText="1"/>
      <protection hidden="1"/>
    </xf>
    <xf numFmtId="0" fontId="2" fillId="9" borderId="12" xfId="0" applyFont="1" applyFill="1" applyBorder="1" applyAlignment="1" applyProtection="1">
      <alignment horizontal="left" vertical="top" wrapText="1"/>
      <protection hidden="1"/>
    </xf>
    <xf numFmtId="0" fontId="2" fillId="9" borderId="0" xfId="0" applyFont="1" applyFill="1" applyAlignment="1" applyProtection="1">
      <alignment horizontal="left" vertical="top" wrapText="1"/>
      <protection hidden="1"/>
    </xf>
    <xf numFmtId="0" fontId="2" fillId="9" borderId="9" xfId="0" applyFont="1" applyFill="1" applyBorder="1" applyAlignment="1" applyProtection="1">
      <alignment horizontal="left" vertical="top" wrapText="1"/>
      <protection hidden="1"/>
    </xf>
    <xf numFmtId="0" fontId="2" fillId="0" borderId="11" xfId="0" applyFont="1" applyBorder="1" applyAlignment="1" applyProtection="1">
      <alignment horizontal="center" vertical="center" wrapText="1"/>
      <protection hidden="1"/>
    </xf>
    <xf numFmtId="0" fontId="2" fillId="9" borderId="10" xfId="0" applyFont="1" applyFill="1" applyBorder="1" applyAlignment="1" applyProtection="1">
      <alignment horizontal="left" vertical="top" wrapText="1"/>
      <protection hidden="1"/>
    </xf>
    <xf numFmtId="0" fontId="2" fillId="9" borderId="11" xfId="0" applyFont="1" applyFill="1" applyBorder="1" applyAlignment="1" applyProtection="1">
      <alignment horizontal="left" vertical="top" wrapText="1"/>
      <protection hidden="1"/>
    </xf>
    <xf numFmtId="0" fontId="2" fillId="6" borderId="13" xfId="0" applyFont="1" applyFill="1" applyBorder="1" applyAlignment="1" applyProtection="1">
      <alignment horizontal="justify" vertical="center" wrapText="1"/>
      <protection hidden="1"/>
    </xf>
    <xf numFmtId="0" fontId="2" fillId="6" borderId="14" xfId="0" applyFont="1" applyFill="1" applyBorder="1" applyAlignment="1" applyProtection="1">
      <alignment horizontal="justify" vertical="center" wrapText="1"/>
      <protection hidden="1"/>
    </xf>
    <xf numFmtId="0" fontId="2" fillId="6" borderId="15" xfId="0" applyFont="1" applyFill="1" applyBorder="1" applyAlignment="1" applyProtection="1">
      <alignment horizontal="justify" vertical="center" wrapText="1"/>
      <protection hidden="1"/>
    </xf>
    <xf numFmtId="0" fontId="2" fillId="6" borderId="7" xfId="0" applyFont="1" applyFill="1" applyBorder="1" applyAlignment="1" applyProtection="1">
      <alignment horizontal="left" vertical="top" wrapText="1" indent="3"/>
      <protection hidden="1"/>
    </xf>
    <xf numFmtId="0" fontId="2" fillId="6" borderId="12" xfId="0" applyFont="1" applyFill="1" applyBorder="1" applyAlignment="1" applyProtection="1">
      <alignment horizontal="left" vertical="top" wrapText="1" indent="3"/>
      <protection hidden="1"/>
    </xf>
    <xf numFmtId="0" fontId="2" fillId="6" borderId="8" xfId="0" applyFont="1" applyFill="1" applyBorder="1" applyAlignment="1" applyProtection="1">
      <alignment horizontal="left" vertical="top" wrapText="1" indent="3"/>
      <protection hidden="1"/>
    </xf>
    <xf numFmtId="0" fontId="5" fillId="6" borderId="13" xfId="0" applyFont="1" applyFill="1" applyBorder="1" applyAlignment="1" applyProtection="1">
      <alignment horizontal="left" vertical="top" wrapText="1" indent="3"/>
      <protection hidden="1"/>
    </xf>
    <xf numFmtId="0" fontId="5" fillId="6" borderId="15" xfId="0" applyFont="1" applyFill="1" applyBorder="1" applyAlignment="1" applyProtection="1">
      <alignment horizontal="left" vertical="top" wrapText="1" indent="3"/>
      <protection hidden="1"/>
    </xf>
    <xf numFmtId="0" fontId="2" fillId="6" borderId="13" xfId="0" applyFont="1" applyFill="1" applyBorder="1" applyAlignment="1" applyProtection="1">
      <alignment horizontal="center" vertical="center" wrapText="1"/>
      <protection hidden="1"/>
    </xf>
    <xf numFmtId="0" fontId="2" fillId="6" borderId="15" xfId="0" applyFont="1" applyFill="1" applyBorder="1" applyAlignment="1" applyProtection="1">
      <alignment horizontal="center" vertical="center" wrapText="1"/>
      <protection hidden="1"/>
    </xf>
    <xf numFmtId="0" fontId="2" fillId="7" borderId="13" xfId="0" applyFont="1" applyFill="1" applyBorder="1" applyAlignment="1" applyProtection="1">
      <alignment horizontal="left" vertical="center" wrapText="1" indent="3"/>
      <protection hidden="1"/>
    </xf>
    <xf numFmtId="0" fontId="2" fillId="7" borderId="15" xfId="0" applyFont="1" applyFill="1" applyBorder="1" applyAlignment="1" applyProtection="1">
      <alignment horizontal="left" vertical="center" wrapText="1" indent="3"/>
      <protection hidden="1"/>
    </xf>
    <xf numFmtId="0" fontId="2" fillId="0" borderId="13"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2" fillId="0" borderId="13" xfId="0" applyFont="1" applyBorder="1" applyAlignment="1" applyProtection="1">
      <alignment horizontal="left" vertical="top" wrapText="1" indent="3"/>
      <protection hidden="1"/>
    </xf>
    <xf numFmtId="0" fontId="2" fillId="0" borderId="15" xfId="0" applyFont="1" applyBorder="1" applyAlignment="1" applyProtection="1">
      <alignment horizontal="left" vertical="top" wrapText="1" indent="3"/>
      <protection hidden="1"/>
    </xf>
    <xf numFmtId="0" fontId="2" fillId="7" borderId="5" xfId="0" applyFont="1" applyFill="1" applyBorder="1" applyAlignment="1">
      <alignment horizontal="center" vertical="center" wrapText="1"/>
    </xf>
    <xf numFmtId="0" fontId="2" fillId="0" borderId="10" xfId="0" applyFont="1" applyBorder="1" applyAlignment="1" applyProtection="1">
      <alignment horizontal="justify" vertical="top" wrapText="1"/>
      <protection hidden="1"/>
    </xf>
    <xf numFmtId="0" fontId="2" fillId="0" borderId="9" xfId="0" applyFont="1" applyBorder="1" applyAlignment="1" applyProtection="1">
      <alignment horizontal="justify" vertical="top" wrapText="1"/>
      <protection hidden="1"/>
    </xf>
    <xf numFmtId="0" fontId="2" fillId="0" borderId="11" xfId="0" applyFont="1" applyBorder="1" applyAlignment="1" applyProtection="1">
      <alignment horizontal="justify" vertical="top" wrapText="1"/>
      <protection hidden="1"/>
    </xf>
    <xf numFmtId="0" fontId="2" fillId="0" borderId="13" xfId="0" applyFont="1" applyBorder="1" applyAlignment="1" applyProtection="1">
      <alignment horizontal="justify" vertical="top" wrapText="1"/>
      <protection hidden="1"/>
    </xf>
    <xf numFmtId="0" fontId="2" fillId="0" borderId="14" xfId="0" applyFont="1" applyBorder="1" applyAlignment="1" applyProtection="1">
      <alignment horizontal="justify" vertical="top" wrapText="1"/>
      <protection hidden="1"/>
    </xf>
    <xf numFmtId="0" fontId="2" fillId="0" borderId="15" xfId="0" applyFont="1" applyBorder="1" applyAlignment="1" applyProtection="1">
      <alignment horizontal="justify" vertical="top" wrapText="1"/>
      <protection hidden="1"/>
    </xf>
    <xf numFmtId="0" fontId="2" fillId="6" borderId="2" xfId="0" applyFont="1" applyFill="1" applyBorder="1" applyAlignment="1" applyProtection="1">
      <alignment horizontal="left" vertical="top" wrapText="1"/>
      <protection hidden="1"/>
    </xf>
    <xf numFmtId="0" fontId="2" fillId="6" borderId="3" xfId="0" applyFont="1" applyFill="1" applyBorder="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3" fillId="3" borderId="13" xfId="0" applyFont="1" applyFill="1" applyBorder="1" applyAlignment="1" applyProtection="1">
      <alignment horizontal="center" vertical="top" wrapText="1"/>
      <protection hidden="1"/>
    </xf>
    <xf numFmtId="0" fontId="3" fillId="3" borderId="14" xfId="0" applyFont="1" applyFill="1" applyBorder="1" applyAlignment="1" applyProtection="1">
      <alignment horizontal="center" vertical="top" wrapText="1"/>
      <protection hidden="1"/>
    </xf>
    <xf numFmtId="0" fontId="3" fillId="3" borderId="15" xfId="0" applyFont="1" applyFill="1" applyBorder="1" applyAlignment="1" applyProtection="1">
      <alignment horizontal="center" vertical="top"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2" fillId="6" borderId="9" xfId="0" applyFont="1" applyFill="1" applyBorder="1" applyAlignment="1" applyProtection="1">
      <alignment horizontal="left" vertical="top" wrapText="1"/>
      <protection hidden="1"/>
    </xf>
    <xf numFmtId="0" fontId="3" fillId="2" borderId="23"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2" fillId="0" borderId="1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9" borderId="12" xfId="0" applyFont="1" applyFill="1" applyBorder="1" applyAlignment="1" applyProtection="1">
      <alignment horizontal="left" vertical="center" wrapText="1"/>
      <protection hidden="1"/>
    </xf>
    <xf numFmtId="0" fontId="2" fillId="9" borderId="9" xfId="0" applyFont="1" applyFill="1" applyBorder="1" applyAlignment="1" applyProtection="1">
      <alignment horizontal="left" vertical="center" wrapText="1"/>
      <protection hidden="1"/>
    </xf>
    <xf numFmtId="0" fontId="2" fillId="7" borderId="8"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2" fillId="0" borderId="21" xfId="0" applyFont="1" applyBorder="1" applyAlignment="1" applyProtection="1">
      <alignment horizontal="justify" vertical="top" wrapText="1"/>
      <protection hidden="1"/>
    </xf>
    <xf numFmtId="0" fontId="2" fillId="0" borderId="16" xfId="0" applyFont="1" applyBorder="1" applyAlignment="1" applyProtection="1">
      <alignment horizontal="justify" vertical="top" wrapText="1"/>
      <protection hidden="1"/>
    </xf>
    <xf numFmtId="0" fontId="2" fillId="0" borderId="17" xfId="0" applyFont="1" applyBorder="1" applyAlignment="1" applyProtection="1">
      <alignment horizontal="justify" vertical="top" wrapText="1"/>
      <protection hidden="1"/>
    </xf>
    <xf numFmtId="0" fontId="2" fillId="0" borderId="7" xfId="0" applyFont="1" applyBorder="1" applyAlignment="1" applyProtection="1">
      <alignment horizontal="center" vertical="center" wrapText="1"/>
      <protection hidden="1"/>
    </xf>
    <xf numFmtId="0" fontId="2" fillId="6" borderId="1" xfId="0" applyFont="1" applyFill="1" applyBorder="1" applyAlignment="1" applyProtection="1">
      <alignment horizontal="justify" wrapText="1"/>
      <protection hidden="1"/>
    </xf>
    <xf numFmtId="0" fontId="2" fillId="9" borderId="7" xfId="0" applyFont="1" applyFill="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9" borderId="0" xfId="0" applyFont="1" applyFill="1" applyAlignment="1" applyProtection="1">
      <alignment horizontal="left" vertical="center" wrapText="1"/>
      <protection hidden="1"/>
    </xf>
    <xf numFmtId="0" fontId="2" fillId="9" borderId="3" xfId="0" applyFont="1" applyFill="1" applyBorder="1" applyAlignment="1" applyProtection="1">
      <alignment horizontal="left" vertical="center" wrapText="1"/>
      <protection hidden="1"/>
    </xf>
    <xf numFmtId="0" fontId="2" fillId="6" borderId="5" xfId="0" applyFont="1" applyFill="1" applyBorder="1" applyAlignment="1" applyProtection="1">
      <alignment horizontal="justify" vertical="center" wrapText="1"/>
      <protection hidden="1"/>
    </xf>
    <xf numFmtId="0" fontId="3" fillId="2" borderId="22" xfId="0" applyFont="1" applyFill="1" applyBorder="1" applyAlignment="1" applyProtection="1">
      <alignment horizontal="center" vertical="top" wrapText="1"/>
      <protection hidden="1"/>
    </xf>
    <xf numFmtId="0" fontId="3" fillId="2" borderId="23" xfId="0" applyFont="1" applyFill="1" applyBorder="1" applyAlignment="1" applyProtection="1">
      <alignment horizontal="center" vertical="top" wrapText="1"/>
      <protection hidden="1"/>
    </xf>
    <xf numFmtId="0" fontId="3" fillId="2" borderId="24" xfId="0" applyFont="1" applyFill="1" applyBorder="1" applyAlignment="1" applyProtection="1">
      <alignment horizontal="center" vertical="top" wrapText="1"/>
      <protection hidden="1"/>
    </xf>
    <xf numFmtId="0" fontId="2" fillId="7" borderId="5"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top" wrapText="1"/>
      <protection hidden="1"/>
    </xf>
    <xf numFmtId="0" fontId="3" fillId="2" borderId="9" xfId="0" applyFont="1" applyFill="1" applyBorder="1" applyAlignment="1" applyProtection="1">
      <alignment horizontal="center" vertical="top" wrapText="1"/>
      <protection hidden="1"/>
    </xf>
    <xf numFmtId="0" fontId="3" fillId="2" borderId="11" xfId="0" applyFont="1" applyFill="1" applyBorder="1" applyAlignment="1" applyProtection="1">
      <alignment horizontal="center" vertical="top" wrapText="1"/>
      <protection hidden="1"/>
    </xf>
    <xf numFmtId="0" fontId="2" fillId="7" borderId="11" xfId="0" applyFont="1" applyFill="1" applyBorder="1" applyAlignment="1" applyProtection="1">
      <alignment horizontal="center" vertical="center" wrapText="1"/>
      <protection hidden="1"/>
    </xf>
    <xf numFmtId="0" fontId="2" fillId="7" borderId="13" xfId="0" applyFont="1" applyFill="1" applyBorder="1" applyAlignment="1" applyProtection="1">
      <alignment horizontal="center" vertical="center" wrapText="1"/>
      <protection hidden="1"/>
    </xf>
    <xf numFmtId="0" fontId="2" fillId="7" borderId="15" xfId="0" applyFont="1" applyFill="1" applyBorder="1" applyAlignment="1" applyProtection="1">
      <alignment horizontal="center" vertical="center" wrapText="1"/>
      <protection hidden="1"/>
    </xf>
    <xf numFmtId="0" fontId="2" fillId="7" borderId="14"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7" borderId="13" xfId="0" applyFont="1" applyFill="1" applyBorder="1" applyAlignment="1" applyProtection="1">
      <alignment horizontal="left" vertical="top" wrapText="1"/>
      <protection locked="0"/>
    </xf>
    <xf numFmtId="0" fontId="23" fillId="7" borderId="14" xfId="0" applyFont="1" applyFill="1" applyBorder="1" applyAlignment="1" applyProtection="1">
      <alignment horizontal="left" vertical="top" wrapText="1"/>
      <protection locked="0"/>
    </xf>
    <xf numFmtId="0" fontId="23" fillId="7" borderId="15" xfId="0" applyFont="1" applyFill="1" applyBorder="1" applyAlignment="1" applyProtection="1">
      <alignment horizontal="left" vertical="top" wrapText="1"/>
      <protection locked="0"/>
    </xf>
    <xf numFmtId="0" fontId="26" fillId="0" borderId="7"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3" fillId="7" borderId="7" xfId="0" applyFont="1" applyFill="1" applyBorder="1" applyAlignment="1" applyProtection="1">
      <alignment horizontal="left" vertical="top" wrapText="1"/>
      <protection locked="0"/>
    </xf>
    <xf numFmtId="0" fontId="23" fillId="7" borderId="12" xfId="0" applyFont="1" applyFill="1" applyBorder="1" applyAlignment="1" applyProtection="1">
      <alignment horizontal="left" vertical="top" wrapText="1"/>
      <protection locked="0"/>
    </xf>
    <xf numFmtId="0" fontId="23" fillId="7" borderId="8" xfId="0" applyFont="1" applyFill="1" applyBorder="1" applyAlignment="1" applyProtection="1">
      <alignment horizontal="left" vertical="top" wrapText="1"/>
      <protection locked="0"/>
    </xf>
    <xf numFmtId="0" fontId="23" fillId="6" borderId="5" xfId="0" applyFont="1" applyFill="1" applyBorder="1" applyAlignment="1" applyProtection="1">
      <alignment horizontal="center" vertical="center" wrapText="1"/>
      <protection hidden="1"/>
    </xf>
    <xf numFmtId="0" fontId="23" fillId="6" borderId="4" xfId="0" applyFont="1" applyFill="1" applyBorder="1" applyAlignment="1" applyProtection="1">
      <alignment horizontal="center" vertical="center" wrapText="1"/>
      <protection hidden="1"/>
    </xf>
    <xf numFmtId="0" fontId="23" fillId="6" borderId="6" xfId="0" applyFont="1" applyFill="1" applyBorder="1" applyAlignment="1" applyProtection="1">
      <alignment horizontal="center" vertical="center" wrapText="1"/>
      <protection hidden="1"/>
    </xf>
    <xf numFmtId="0" fontId="23" fillId="6" borderId="7" xfId="0" applyFont="1" applyFill="1" applyBorder="1" applyAlignment="1" applyProtection="1">
      <alignment horizontal="center" vertical="center" wrapText="1"/>
      <protection hidden="1"/>
    </xf>
    <xf numFmtId="0" fontId="23" fillId="6" borderId="12" xfId="0" applyFont="1" applyFill="1" applyBorder="1" applyAlignment="1" applyProtection="1">
      <alignment horizontal="center" vertical="center" wrapText="1"/>
      <protection hidden="1"/>
    </xf>
    <xf numFmtId="0" fontId="23" fillId="6" borderId="8" xfId="0" applyFont="1" applyFill="1" applyBorder="1" applyAlignment="1" applyProtection="1">
      <alignment horizontal="center" vertical="center" wrapText="1"/>
      <protection hidden="1"/>
    </xf>
    <xf numFmtId="0" fontId="23" fillId="6" borderId="2" xfId="0" applyFont="1" applyFill="1" applyBorder="1" applyAlignment="1" applyProtection="1">
      <alignment horizontal="center" vertical="center" wrapText="1"/>
      <protection hidden="1"/>
    </xf>
    <xf numFmtId="0" fontId="23" fillId="6" borderId="0" xfId="0" applyFont="1" applyFill="1" applyAlignment="1" applyProtection="1">
      <alignment horizontal="center" vertical="center" wrapText="1"/>
      <protection hidden="1"/>
    </xf>
    <xf numFmtId="0" fontId="23" fillId="6" borderId="3" xfId="0" applyFont="1" applyFill="1" applyBorder="1" applyAlignment="1" applyProtection="1">
      <alignment horizontal="center" vertical="center" wrapText="1"/>
      <protection hidden="1"/>
    </xf>
    <xf numFmtId="0" fontId="23" fillId="6" borderId="10" xfId="0" applyFont="1" applyFill="1" applyBorder="1" applyAlignment="1" applyProtection="1">
      <alignment horizontal="center" vertical="center" wrapText="1"/>
      <protection hidden="1"/>
    </xf>
    <xf numFmtId="0" fontId="23" fillId="6" borderId="9" xfId="0" applyFont="1" applyFill="1" applyBorder="1" applyAlignment="1" applyProtection="1">
      <alignment horizontal="center" vertical="center" wrapText="1"/>
      <protection hidden="1"/>
    </xf>
    <xf numFmtId="0" fontId="23" fillId="6" borderId="11" xfId="0" applyFont="1" applyFill="1" applyBorder="1" applyAlignment="1" applyProtection="1">
      <alignment horizontal="center" vertical="center" wrapText="1"/>
      <protection hidden="1"/>
    </xf>
    <xf numFmtId="0" fontId="23" fillId="7" borderId="7" xfId="0" applyFont="1" applyFill="1" applyBorder="1" applyAlignment="1" applyProtection="1">
      <alignment horizontal="center" vertical="center"/>
      <protection hidden="1"/>
    </xf>
    <xf numFmtId="0" fontId="23" fillId="7" borderId="8" xfId="0" applyFont="1" applyFill="1" applyBorder="1" applyAlignment="1" applyProtection="1">
      <alignment horizontal="center" vertical="center"/>
      <protection hidden="1"/>
    </xf>
    <xf numFmtId="0" fontId="23" fillId="7" borderId="2" xfId="0" applyFont="1" applyFill="1" applyBorder="1" applyAlignment="1" applyProtection="1">
      <alignment horizontal="center" vertical="center"/>
      <protection hidden="1"/>
    </xf>
    <xf numFmtId="0" fontId="23" fillId="7" borderId="3" xfId="0" applyFont="1" applyFill="1" applyBorder="1" applyAlignment="1" applyProtection="1">
      <alignment horizontal="center" vertical="center"/>
      <protection hidden="1"/>
    </xf>
    <xf numFmtId="0" fontId="23" fillId="7" borderId="10" xfId="0" applyFont="1" applyFill="1" applyBorder="1" applyAlignment="1" applyProtection="1">
      <alignment horizontal="center" vertical="center"/>
      <protection hidden="1"/>
    </xf>
    <xf numFmtId="0" fontId="23" fillId="7" borderId="11" xfId="0" applyFont="1" applyFill="1" applyBorder="1" applyAlignment="1" applyProtection="1">
      <alignment horizontal="center" vertical="center"/>
      <protection hidden="1"/>
    </xf>
    <xf numFmtId="0" fontId="25" fillId="3" borderId="13" xfId="0" applyFont="1" applyFill="1" applyBorder="1" applyAlignment="1" applyProtection="1">
      <alignment horizontal="center" vertical="center" wrapText="1"/>
      <protection hidden="1"/>
    </xf>
    <xf numFmtId="0" fontId="25" fillId="3" borderId="14"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23" fillId="6" borderId="10" xfId="0" applyFont="1" applyFill="1" applyBorder="1" applyAlignment="1" applyProtection="1">
      <alignment horizontal="left" vertical="top" wrapText="1"/>
      <protection hidden="1"/>
    </xf>
    <xf numFmtId="0" fontId="23" fillId="6" borderId="9" xfId="0" applyFont="1" applyFill="1" applyBorder="1" applyAlignment="1" applyProtection="1">
      <alignment horizontal="left" vertical="top" wrapText="1"/>
      <protection hidden="1"/>
    </xf>
    <xf numFmtId="0" fontId="23" fillId="6" borderId="11" xfId="0" applyFont="1" applyFill="1" applyBorder="1" applyAlignment="1" applyProtection="1">
      <alignment horizontal="left" vertical="top" wrapText="1"/>
      <protection hidden="1"/>
    </xf>
    <xf numFmtId="0" fontId="24" fillId="8" borderId="7" xfId="0" applyFont="1" applyFill="1" applyBorder="1" applyAlignment="1" applyProtection="1">
      <alignment horizontal="center" vertical="center" wrapText="1"/>
      <protection hidden="1"/>
    </xf>
    <xf numFmtId="0" fontId="24" fillId="8" borderId="8" xfId="0" applyFont="1" applyFill="1" applyBorder="1" applyAlignment="1" applyProtection="1">
      <alignment horizontal="center" vertical="center" wrapText="1"/>
      <protection hidden="1"/>
    </xf>
    <xf numFmtId="0" fontId="24" fillId="8" borderId="12" xfId="0" applyFont="1" applyFill="1" applyBorder="1" applyAlignment="1" applyProtection="1">
      <alignment horizontal="center" vertical="center" wrapText="1"/>
      <protection hidden="1"/>
    </xf>
    <xf numFmtId="0" fontId="2" fillId="0" borderId="13" xfId="0" applyFont="1" applyBorder="1" applyAlignment="1">
      <alignment horizontal="center" wrapText="1"/>
    </xf>
    <xf numFmtId="0" fontId="2" fillId="0" borderId="15" xfId="0" applyFont="1" applyBorder="1" applyAlignment="1">
      <alignment horizontal="center" wrapText="1"/>
    </xf>
    <xf numFmtId="0" fontId="2" fillId="7" borderId="13" xfId="0" applyFont="1" applyFill="1" applyBorder="1" applyAlignment="1" applyProtection="1">
      <alignment horizontal="left" vertical="center" wrapText="1"/>
      <protection hidden="1"/>
    </xf>
    <xf numFmtId="0" fontId="2" fillId="7" borderId="14" xfId="0" applyFont="1" applyFill="1" applyBorder="1" applyAlignment="1" applyProtection="1">
      <alignment horizontal="left" vertical="center" wrapText="1"/>
      <protection hidden="1"/>
    </xf>
    <xf numFmtId="0" fontId="2" fillId="7" borderId="15" xfId="0" applyFont="1" applyFill="1" applyBorder="1" applyAlignment="1" applyProtection="1">
      <alignment horizontal="left" vertical="center" wrapText="1"/>
      <protection hidden="1"/>
    </xf>
    <xf numFmtId="0" fontId="23" fillId="6" borderId="1" xfId="0" applyFont="1" applyFill="1" applyBorder="1" applyAlignment="1" applyProtection="1">
      <alignment horizontal="left" vertical="top" wrapText="1"/>
      <protection hidden="1"/>
    </xf>
    <xf numFmtId="0" fontId="6" fillId="3" borderId="13" xfId="0" applyFont="1" applyFill="1" applyBorder="1" applyAlignment="1" applyProtection="1">
      <alignment horizontal="center" vertical="center" wrapText="1"/>
      <protection hidden="1"/>
    </xf>
    <xf numFmtId="0" fontId="6" fillId="3" borderId="14" xfId="0"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wrapText="1"/>
      <protection hidden="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3" fillId="6" borderId="18" xfId="0" applyFont="1" applyFill="1" applyBorder="1" applyAlignment="1" applyProtection="1">
      <alignment horizontal="center" vertical="center" wrapText="1"/>
      <protection hidden="1"/>
    </xf>
    <xf numFmtId="0" fontId="23" fillId="6" borderId="19" xfId="0" applyFont="1" applyFill="1" applyBorder="1" applyAlignment="1" applyProtection="1">
      <alignment horizontal="center" vertical="center" wrapText="1"/>
      <protection hidden="1"/>
    </xf>
    <xf numFmtId="0" fontId="23" fillId="6" borderId="20" xfId="0" applyFont="1" applyFill="1" applyBorder="1" applyAlignment="1" applyProtection="1">
      <alignment horizontal="center" vertical="center" wrapText="1"/>
      <protection hidden="1"/>
    </xf>
    <xf numFmtId="0" fontId="23" fillId="7" borderId="18" xfId="0" applyFont="1" applyFill="1" applyBorder="1" applyAlignment="1" applyProtection="1">
      <alignment horizontal="center" vertical="center"/>
      <protection hidden="1"/>
    </xf>
    <xf numFmtId="0" fontId="23" fillId="7" borderId="20" xfId="0" applyFont="1" applyFill="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5" fillId="0" borderId="13" xfId="0" applyFont="1" applyBorder="1" applyAlignment="1" applyProtection="1">
      <alignment horizontal="justify" vertical="center" wrapText="1"/>
      <protection hidden="1"/>
    </xf>
    <xf numFmtId="0" fontId="5" fillId="0" borderId="14" xfId="0" applyFont="1" applyBorder="1" applyAlignment="1" applyProtection="1">
      <alignment horizontal="justify" vertical="center" wrapText="1"/>
      <protection hidden="1"/>
    </xf>
    <xf numFmtId="0" fontId="5" fillId="0" borderId="15" xfId="0" applyFont="1" applyBorder="1" applyAlignment="1" applyProtection="1">
      <alignment horizontal="justify" vertical="center" wrapText="1"/>
      <protection hidden="1"/>
    </xf>
    <xf numFmtId="0" fontId="2" fillId="0" borderId="2" xfId="0" applyFont="1" applyBorder="1" applyAlignment="1" applyProtection="1">
      <alignment horizontal="justify" vertical="top" wrapText="1"/>
      <protection hidden="1"/>
    </xf>
    <xf numFmtId="0" fontId="2" fillId="0" borderId="0" xfId="0" applyFont="1" applyAlignment="1" applyProtection="1">
      <alignment horizontal="justify" vertical="top" wrapText="1"/>
      <protection hidden="1"/>
    </xf>
    <xf numFmtId="0" fontId="2" fillId="0" borderId="3" xfId="0" applyFont="1" applyBorder="1" applyAlignment="1" applyProtection="1">
      <alignment horizontal="justify" vertical="top" wrapText="1"/>
      <protection hidden="1"/>
    </xf>
    <xf numFmtId="0" fontId="2" fillId="7" borderId="13" xfId="0" applyFont="1" applyFill="1" applyBorder="1" applyAlignment="1" applyProtection="1">
      <alignment horizontal="left" vertical="top" wrapText="1"/>
      <protection hidden="1"/>
    </xf>
    <xf numFmtId="0" fontId="2" fillId="7" borderId="14" xfId="0" applyFont="1" applyFill="1" applyBorder="1" applyAlignment="1" applyProtection="1">
      <alignment horizontal="left" vertical="top" wrapText="1"/>
      <protection hidden="1"/>
    </xf>
    <xf numFmtId="0" fontId="2" fillId="7" borderId="15" xfId="0" applyFont="1" applyFill="1" applyBorder="1" applyAlignment="1" applyProtection="1">
      <alignment horizontal="left" vertical="top" wrapText="1"/>
      <protection hidden="1"/>
    </xf>
    <xf numFmtId="0" fontId="2" fillId="7" borderId="13" xfId="0" applyFont="1" applyFill="1" applyBorder="1" applyAlignment="1" applyProtection="1">
      <alignment horizontal="center" vertical="top" wrapText="1"/>
      <protection hidden="1"/>
    </xf>
    <xf numFmtId="0" fontId="2" fillId="7" borderId="14" xfId="0" applyFont="1" applyFill="1" applyBorder="1" applyAlignment="1" applyProtection="1">
      <alignment horizontal="center" vertical="top" wrapText="1"/>
      <protection hidden="1"/>
    </xf>
    <xf numFmtId="0" fontId="2" fillId="7" borderId="15" xfId="0" applyFont="1" applyFill="1" applyBorder="1" applyAlignment="1" applyProtection="1">
      <alignment horizontal="center" vertical="top" wrapText="1"/>
      <protection hidden="1"/>
    </xf>
    <xf numFmtId="0" fontId="3" fillId="6" borderId="8" xfId="0" applyFont="1" applyFill="1" applyBorder="1" applyAlignment="1" applyProtection="1">
      <alignment horizontal="center" vertical="center" wrapText="1"/>
      <protection hidden="1"/>
    </xf>
    <xf numFmtId="0" fontId="3" fillId="6" borderId="2"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0" fontId="7" fillId="7" borderId="13"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wrapText="1"/>
      <protection hidden="1"/>
    </xf>
    <xf numFmtId="0" fontId="2" fillId="0" borderId="14" xfId="0" applyFont="1" applyBorder="1" applyAlignment="1" applyProtection="1">
      <alignment horizontal="left" vertical="top" wrapText="1" indent="3"/>
      <protection hidden="1"/>
    </xf>
    <xf numFmtId="0" fontId="23" fillId="9" borderId="1" xfId="0" applyFont="1" applyFill="1" applyBorder="1" applyAlignment="1" applyProtection="1">
      <alignment horizontal="left" vertical="top" wrapText="1"/>
      <protection hidden="1"/>
    </xf>
    <xf numFmtId="0" fontId="23" fillId="9" borderId="1" xfId="0" applyFont="1" applyFill="1" applyBorder="1" applyAlignment="1" applyProtection="1">
      <alignment horizontal="left" vertical="center" wrapText="1"/>
      <protection hidden="1"/>
    </xf>
    <xf numFmtId="0" fontId="7" fillId="0" borderId="10" xfId="0" applyFont="1" applyBorder="1" applyAlignment="1" applyProtection="1">
      <alignment horizontal="center" vertical="top" wrapText="1"/>
      <protection hidden="1"/>
    </xf>
    <xf numFmtId="0" fontId="7" fillId="0" borderId="9" xfId="0" applyFont="1" applyBorder="1" applyAlignment="1" applyProtection="1">
      <alignment horizontal="center" vertical="top" wrapText="1"/>
      <protection hidden="1"/>
    </xf>
    <xf numFmtId="0" fontId="7" fillId="0" borderId="11" xfId="0" applyFont="1" applyBorder="1" applyAlignment="1" applyProtection="1">
      <alignment horizontal="center" vertical="top" wrapText="1"/>
      <protection hidden="1"/>
    </xf>
    <xf numFmtId="0" fontId="23" fillId="6" borderId="25" xfId="0" applyFont="1" applyFill="1" applyBorder="1" applyAlignment="1" applyProtection="1">
      <alignment horizontal="center" vertical="center" wrapText="1"/>
      <protection hidden="1"/>
    </xf>
    <xf numFmtId="0" fontId="23" fillId="0" borderId="10" xfId="0" applyFont="1" applyBorder="1" applyAlignment="1" applyProtection="1">
      <alignment horizontal="justify" vertical="top" wrapText="1"/>
      <protection hidden="1"/>
    </xf>
    <xf numFmtId="0" fontId="23" fillId="0" borderId="9" xfId="0" applyFont="1" applyBorder="1" applyAlignment="1" applyProtection="1">
      <alignment horizontal="justify" vertical="top" wrapText="1"/>
      <protection hidden="1"/>
    </xf>
    <xf numFmtId="0" fontId="23" fillId="0" borderId="11" xfId="0" applyFont="1" applyBorder="1" applyAlignment="1" applyProtection="1">
      <alignment horizontal="justify" vertical="top" wrapText="1"/>
      <protection hidden="1"/>
    </xf>
    <xf numFmtId="0" fontId="24" fillId="4" borderId="5" xfId="0" applyFont="1" applyFill="1" applyBorder="1" applyAlignment="1" applyProtection="1">
      <alignment horizontal="center" vertical="center" wrapText="1"/>
      <protection hidden="1"/>
    </xf>
  </cellXfs>
  <cellStyles count="3">
    <cellStyle name="Hyperlink" xfId="1" builtinId="8"/>
    <cellStyle name="Normal" xfId="0" builtinId="0"/>
    <cellStyle name="Normal 16" xfId="2" xr:uid="{8C996123-9665-45A8-9A5B-C4AB587BC935}"/>
  </cellStyles>
  <dxfs count="0"/>
  <tableStyles count="0" defaultTableStyle="TableStyleMedium2" defaultPivotStyle="PivotStyleLight16"/>
  <colors>
    <mruColors>
      <color rgb="FFFF66FF"/>
      <color rgb="FF66CCFF"/>
      <color rgb="FFFFCCFF"/>
      <color rgb="FFCC99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Z$62"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School-level PFEP (Spanish)'!$C$32"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fmlaLink="$Z$63" lockText="1" noThreeD="1"/>
</file>

<file path=xl/ctrlProps/ctrlProp22.xml><?xml version="1.0" encoding="utf-8"?>
<formControlPr xmlns="http://schemas.microsoft.com/office/spreadsheetml/2009/9/main" objectType="CheckBox" fmlaLink="$AA$27" lockText="1" noThreeD="1"/>
</file>

<file path=xl/ctrlProps/ctrlProp23.xml><?xml version="1.0" encoding="utf-8"?>
<formControlPr xmlns="http://schemas.microsoft.com/office/spreadsheetml/2009/9/main" objectType="CheckBox" fmlaLink="'School-level PFEP (English)'!$C$46:$F$46" lockText="1" noThreeD="1"/>
</file>

<file path=xl/ctrlProps/ctrlProp24.xml><?xml version="1.0" encoding="utf-8"?>
<formControlPr xmlns="http://schemas.microsoft.com/office/spreadsheetml/2009/9/main" objectType="CheckBox" fmlaLink="'School-level PFEP (English)'!$C$47:$F$47"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fmlaLink="$Z$64"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School-level PFEP (English)'!$AA$27" lockText="1" noThreeD="1"/>
</file>

<file path=xl/ctrlProps/ctrlProp56.xml><?xml version="1.0" encoding="utf-8"?>
<formControlPr xmlns="http://schemas.microsoft.com/office/spreadsheetml/2009/9/main" objectType="CheckBox" checked="Checked" fmlaLink="'School-level PFEP (English)'!$AA$28" lockText="1" noThreeD="1"/>
</file>

<file path=xl/ctrlProps/ctrlProp57.xml><?xml version="1.0" encoding="utf-8"?>
<formControlPr xmlns="http://schemas.microsoft.com/office/spreadsheetml/2009/9/main" objectType="CheckBox" fmlaLink="'School-level PFEP (English)'!$C$47:$F$47" lockText="1" noThreeD="1"/>
</file>

<file path=xl/ctrlProps/ctrlProp58.xml><?xml version="1.0" encoding="utf-8"?>
<formControlPr xmlns="http://schemas.microsoft.com/office/spreadsheetml/2009/9/main" objectType="CheckBox" fmlaLink="'School-level PFEP (English)'!$C$46:$F$46"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fmlaLink="#REF!" lockText="1" noThreeD="1"/>
</file>

<file path=xl/ctrlProps/ctrlProp92.xml><?xml version="1.0" encoding="utf-8"?>
<formControlPr xmlns="http://schemas.microsoft.com/office/spreadsheetml/2009/9/main" objectType="CheckBox" checked="Checked" fmlaLink="$A$59:$B$59" lockText="1" noThreeD="1"/>
</file>

<file path=xl/ctrlProps/ctrlProp93.xml><?xml version="1.0" encoding="utf-8"?>
<formControlPr xmlns="http://schemas.microsoft.com/office/spreadsheetml/2009/9/main" objectType="CheckBox" fmlaLink="'School-level PFEP (English)'!$AA$27" lockText="1" noThreeD="1"/>
</file>

<file path=xl/ctrlProps/ctrlProp94.xml><?xml version="1.0" encoding="utf-8"?>
<formControlPr xmlns="http://schemas.microsoft.com/office/spreadsheetml/2009/9/main" objectType="CheckBox" fmlaLink="'School-level PFEP (English)'!$C$46:$F$46" lockText="1" noThreeD="1"/>
</file>

<file path=xl/ctrlProps/ctrlProp95.xml><?xml version="1.0" encoding="utf-8"?>
<formControlPr xmlns="http://schemas.microsoft.com/office/spreadsheetml/2009/9/main" objectType="CheckBox" fmlaLink="'School-level PFEP (English)'!$C$47:$F$47"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83820</xdr:colOff>
          <xdr:row>31</xdr:row>
          <xdr:rowOff>182880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0</xdr:rowOff>
        </xdr:from>
        <xdr:to>
          <xdr:col>2</xdr:col>
          <xdr:colOff>685800</xdr:colOff>
          <xdr:row>31</xdr:row>
          <xdr:rowOff>182880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36</xdr:row>
          <xdr:rowOff>0</xdr:rowOff>
        </xdr:from>
        <xdr:to>
          <xdr:col>2</xdr:col>
          <xdr:colOff>274320</xdr:colOff>
          <xdr:row>36</xdr:row>
          <xdr:rowOff>182880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0</xdr:rowOff>
        </xdr:from>
        <xdr:to>
          <xdr:col>2</xdr:col>
          <xdr:colOff>274320</xdr:colOff>
          <xdr:row>37</xdr:row>
          <xdr:rowOff>182880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2</xdr:col>
          <xdr:colOff>274320</xdr:colOff>
          <xdr:row>38</xdr:row>
          <xdr:rowOff>182880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39</xdr:row>
          <xdr:rowOff>0</xdr:rowOff>
        </xdr:from>
        <xdr:to>
          <xdr:col>2</xdr:col>
          <xdr:colOff>274320</xdr:colOff>
          <xdr:row>39</xdr:row>
          <xdr:rowOff>182880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274320</xdr:colOff>
          <xdr:row>43</xdr:row>
          <xdr:rowOff>182880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274320</xdr:colOff>
          <xdr:row>43</xdr:row>
          <xdr:rowOff>182880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44</xdr:row>
          <xdr:rowOff>0</xdr:rowOff>
        </xdr:from>
        <xdr:to>
          <xdr:col>2</xdr:col>
          <xdr:colOff>274320</xdr:colOff>
          <xdr:row>44</xdr:row>
          <xdr:rowOff>182880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35</xdr:row>
          <xdr:rowOff>0</xdr:rowOff>
        </xdr:from>
        <xdr:to>
          <xdr:col>2</xdr:col>
          <xdr:colOff>274320</xdr:colOff>
          <xdr:row>35</xdr:row>
          <xdr:rowOff>182880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35</xdr:row>
          <xdr:rowOff>7620</xdr:rowOff>
        </xdr:from>
        <xdr:to>
          <xdr:col>7</xdr:col>
          <xdr:colOff>144780</xdr:colOff>
          <xdr:row>35</xdr:row>
          <xdr:rowOff>190500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36</xdr:row>
          <xdr:rowOff>7620</xdr:rowOff>
        </xdr:from>
        <xdr:to>
          <xdr:col>7</xdr:col>
          <xdr:colOff>144780</xdr:colOff>
          <xdr:row>36</xdr:row>
          <xdr:rowOff>198120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37</xdr:row>
          <xdr:rowOff>7620</xdr:rowOff>
        </xdr:from>
        <xdr:to>
          <xdr:col>7</xdr:col>
          <xdr:colOff>144780</xdr:colOff>
          <xdr:row>37</xdr:row>
          <xdr:rowOff>198120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7620</xdr:rowOff>
        </xdr:from>
        <xdr:to>
          <xdr:col>7</xdr:col>
          <xdr:colOff>152400</xdr:colOff>
          <xdr:row>38</xdr:row>
          <xdr:rowOff>198120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41</xdr:row>
          <xdr:rowOff>0</xdr:rowOff>
        </xdr:from>
        <xdr:to>
          <xdr:col>2</xdr:col>
          <xdr:colOff>259080</xdr:colOff>
          <xdr:row>41</xdr:row>
          <xdr:rowOff>198120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0</xdr:rowOff>
        </xdr:from>
        <xdr:to>
          <xdr:col>7</xdr:col>
          <xdr:colOff>144780</xdr:colOff>
          <xdr:row>42</xdr:row>
          <xdr:rowOff>190500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7620</xdr:rowOff>
        </xdr:from>
        <xdr:to>
          <xdr:col>0</xdr:col>
          <xdr:colOff>228600</xdr:colOff>
          <xdr:row>61</xdr:row>
          <xdr:rowOff>182880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43</xdr:row>
          <xdr:rowOff>0</xdr:rowOff>
        </xdr:from>
        <xdr:to>
          <xdr:col>7</xdr:col>
          <xdr:colOff>144780</xdr:colOff>
          <xdr:row>43</xdr:row>
          <xdr:rowOff>190500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43</xdr:row>
          <xdr:rowOff>0</xdr:rowOff>
        </xdr:from>
        <xdr:to>
          <xdr:col>7</xdr:col>
          <xdr:colOff>144780</xdr:colOff>
          <xdr:row>43</xdr:row>
          <xdr:rowOff>190500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7620</xdr:rowOff>
        </xdr:from>
        <xdr:to>
          <xdr:col>7</xdr:col>
          <xdr:colOff>144780</xdr:colOff>
          <xdr:row>39</xdr:row>
          <xdr:rowOff>198120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7620</xdr:rowOff>
        </xdr:from>
        <xdr:to>
          <xdr:col>0</xdr:col>
          <xdr:colOff>228600</xdr:colOff>
          <xdr:row>62</xdr:row>
          <xdr:rowOff>182880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7620</xdr:rowOff>
        </xdr:from>
        <xdr:to>
          <xdr:col>0</xdr:col>
          <xdr:colOff>228600</xdr:colOff>
          <xdr:row>25</xdr:row>
          <xdr:rowOff>190500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0</xdr:rowOff>
        </xdr:from>
        <xdr:to>
          <xdr:col>5</xdr:col>
          <xdr:colOff>525780</xdr:colOff>
          <xdr:row>45</xdr:row>
          <xdr:rowOff>289560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Meeting photos posted on school website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45720</xdr:rowOff>
        </xdr:from>
        <xdr:to>
          <xdr:col>9</xdr:col>
          <xdr:colOff>312420</xdr:colOff>
          <xdr:row>45</xdr:row>
          <xdr:rowOff>274320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Evidence of social media post(s)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44</xdr:row>
          <xdr:rowOff>0</xdr:rowOff>
        </xdr:from>
        <xdr:to>
          <xdr:col>2</xdr:col>
          <xdr:colOff>274320</xdr:colOff>
          <xdr:row>44</xdr:row>
          <xdr:rowOff>182880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7620</xdr:rowOff>
        </xdr:from>
        <xdr:to>
          <xdr:col>0</xdr:col>
          <xdr:colOff>228600</xdr:colOff>
          <xdr:row>63</xdr:row>
          <xdr:rowOff>182880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274320</xdr:colOff>
          <xdr:row>43</xdr:row>
          <xdr:rowOff>182880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2</xdr:col>
          <xdr:colOff>274320</xdr:colOff>
          <xdr:row>38</xdr:row>
          <xdr:rowOff>182880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36</xdr:row>
          <xdr:rowOff>7620</xdr:rowOff>
        </xdr:from>
        <xdr:to>
          <xdr:col>7</xdr:col>
          <xdr:colOff>144780</xdr:colOff>
          <xdr:row>36</xdr:row>
          <xdr:rowOff>198120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0</xdr:rowOff>
        </xdr:from>
        <xdr:to>
          <xdr:col>7</xdr:col>
          <xdr:colOff>144780</xdr:colOff>
          <xdr:row>42</xdr:row>
          <xdr:rowOff>190500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7620</xdr:rowOff>
        </xdr:from>
        <xdr:to>
          <xdr:col>2</xdr:col>
          <xdr:colOff>266700</xdr:colOff>
          <xdr:row>42</xdr:row>
          <xdr:rowOff>198120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0</xdr:col>
      <xdr:colOff>0</xdr:colOff>
      <xdr:row>26</xdr:row>
      <xdr:rowOff>0</xdr:rowOff>
    </xdr:from>
    <xdr:to>
      <xdr:col>0</xdr:col>
      <xdr:colOff>219075</xdr:colOff>
      <xdr:row>26</xdr:row>
      <xdr:rowOff>180975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93100"/>
          <a:ext cx="222250" cy="177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76200</xdr:colOff>
          <xdr:row>32</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502920</xdr:colOff>
          <xdr:row>32</xdr:row>
          <xdr:rowOff>30480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0</xdr:rowOff>
        </xdr:from>
        <xdr:to>
          <xdr:col>2</xdr:col>
          <xdr:colOff>685800</xdr:colOff>
          <xdr:row>32</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35</xdr:row>
          <xdr:rowOff>0</xdr:rowOff>
        </xdr:from>
        <xdr:to>
          <xdr:col>2</xdr:col>
          <xdr:colOff>259080</xdr:colOff>
          <xdr:row>35</xdr:row>
          <xdr:rowOff>160020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36</xdr:row>
          <xdr:rowOff>0</xdr:rowOff>
        </xdr:from>
        <xdr:to>
          <xdr:col>2</xdr:col>
          <xdr:colOff>259080</xdr:colOff>
          <xdr:row>36</xdr:row>
          <xdr:rowOff>160020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0</xdr:rowOff>
        </xdr:from>
        <xdr:to>
          <xdr:col>2</xdr:col>
          <xdr:colOff>259080</xdr:colOff>
          <xdr:row>37</xdr:row>
          <xdr:rowOff>160020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2</xdr:col>
          <xdr:colOff>259080</xdr:colOff>
          <xdr:row>38</xdr:row>
          <xdr:rowOff>160020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39</xdr:row>
          <xdr:rowOff>0</xdr:rowOff>
        </xdr:from>
        <xdr:to>
          <xdr:col>2</xdr:col>
          <xdr:colOff>259080</xdr:colOff>
          <xdr:row>39</xdr:row>
          <xdr:rowOff>160020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35</xdr:row>
          <xdr:rowOff>7620</xdr:rowOff>
        </xdr:from>
        <xdr:to>
          <xdr:col>8</xdr:col>
          <xdr:colOff>0</xdr:colOff>
          <xdr:row>35</xdr:row>
          <xdr:rowOff>190500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36</xdr:row>
          <xdr:rowOff>7620</xdr:rowOff>
        </xdr:from>
        <xdr:to>
          <xdr:col>8</xdr:col>
          <xdr:colOff>30480</xdr:colOff>
          <xdr:row>36</xdr:row>
          <xdr:rowOff>220980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37</xdr:row>
          <xdr:rowOff>7620</xdr:rowOff>
        </xdr:from>
        <xdr:to>
          <xdr:col>8</xdr:col>
          <xdr:colOff>0</xdr:colOff>
          <xdr:row>37</xdr:row>
          <xdr:rowOff>220980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38</xdr:row>
          <xdr:rowOff>7620</xdr:rowOff>
        </xdr:from>
        <xdr:to>
          <xdr:col>8</xdr:col>
          <xdr:colOff>30480</xdr:colOff>
          <xdr:row>38</xdr:row>
          <xdr:rowOff>220980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7620</xdr:rowOff>
        </xdr:from>
        <xdr:to>
          <xdr:col>8</xdr:col>
          <xdr:colOff>30480</xdr:colOff>
          <xdr:row>39</xdr:row>
          <xdr:rowOff>220980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41</xdr:row>
          <xdr:rowOff>0</xdr:rowOff>
        </xdr:from>
        <xdr:to>
          <xdr:col>2</xdr:col>
          <xdr:colOff>259080</xdr:colOff>
          <xdr:row>41</xdr:row>
          <xdr:rowOff>160020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42</xdr:row>
          <xdr:rowOff>0</xdr:rowOff>
        </xdr:from>
        <xdr:to>
          <xdr:col>2</xdr:col>
          <xdr:colOff>259080</xdr:colOff>
          <xdr:row>42</xdr:row>
          <xdr:rowOff>160020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259080</xdr:colOff>
          <xdr:row>43</xdr:row>
          <xdr:rowOff>160020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259080</xdr:colOff>
          <xdr:row>43</xdr:row>
          <xdr:rowOff>160020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2</xdr:col>
          <xdr:colOff>236220</xdr:colOff>
          <xdr:row>44</xdr:row>
          <xdr:rowOff>182880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43</xdr:row>
          <xdr:rowOff>0</xdr:rowOff>
        </xdr:from>
        <xdr:to>
          <xdr:col>8</xdr:col>
          <xdr:colOff>30480</xdr:colOff>
          <xdr:row>43</xdr:row>
          <xdr:rowOff>190500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0</xdr:rowOff>
        </xdr:from>
        <xdr:to>
          <xdr:col>8</xdr:col>
          <xdr:colOff>30480</xdr:colOff>
          <xdr:row>42</xdr:row>
          <xdr:rowOff>190500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43</xdr:row>
          <xdr:rowOff>0</xdr:rowOff>
        </xdr:from>
        <xdr:to>
          <xdr:col>8</xdr:col>
          <xdr:colOff>30480</xdr:colOff>
          <xdr:row>43</xdr:row>
          <xdr:rowOff>190500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36</xdr:row>
          <xdr:rowOff>7620</xdr:rowOff>
        </xdr:from>
        <xdr:to>
          <xdr:col>8</xdr:col>
          <xdr:colOff>30480</xdr:colOff>
          <xdr:row>36</xdr:row>
          <xdr:rowOff>220980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7620</xdr:rowOff>
        </xdr:from>
        <xdr:to>
          <xdr:col>0</xdr:col>
          <xdr:colOff>220980</xdr:colOff>
          <xdr:row>61</xdr:row>
          <xdr:rowOff>160020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25</xdr:row>
          <xdr:rowOff>30480</xdr:rowOff>
        </xdr:from>
        <xdr:to>
          <xdr:col>0</xdr:col>
          <xdr:colOff>236220</xdr:colOff>
          <xdr:row>25</xdr:row>
          <xdr:rowOff>190500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26</xdr:row>
          <xdr:rowOff>7620</xdr:rowOff>
        </xdr:from>
        <xdr:to>
          <xdr:col>0</xdr:col>
          <xdr:colOff>236220</xdr:colOff>
          <xdr:row>26</xdr:row>
          <xdr:rowOff>190500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30480</xdr:rowOff>
        </xdr:from>
        <xdr:to>
          <xdr:col>9</xdr:col>
          <xdr:colOff>1379220</xdr:colOff>
          <xdr:row>45</xdr:row>
          <xdr:rowOff>182880</xdr:rowOff>
        </xdr:to>
        <xdr:sp macro="" textlink="">
          <xdr:nvSpPr>
            <xdr:cNvPr id="9346" name="Check Box 130" descr="Evidencia de publicación  en las redes sociales" hidden="1">
              <a:extLst>
                <a:ext uri="{63B3BB69-23CF-44E3-9099-C40C66FF867C}">
                  <a14:compatExt spid="_x0000_s9346"/>
                </a:ext>
                <a:ext uri="{FF2B5EF4-FFF2-40B4-BE49-F238E27FC236}">
                  <a16:creationId xmlns:a16="http://schemas.microsoft.com/office/drawing/2014/main" id="{00000000-0008-0000-01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Evidencia de publicación en las redes sociales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45</xdr:row>
          <xdr:rowOff>30480</xdr:rowOff>
        </xdr:from>
        <xdr:to>
          <xdr:col>7</xdr:col>
          <xdr:colOff>0</xdr:colOff>
          <xdr:row>45</xdr:row>
          <xdr:rowOff>220980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1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Fotos de reuniones publicadas en el sitio web de                        la escuela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7620</xdr:rowOff>
        </xdr:from>
        <xdr:to>
          <xdr:col>0</xdr:col>
          <xdr:colOff>220980</xdr:colOff>
          <xdr:row>63</xdr:row>
          <xdr:rowOff>160020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1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62</xdr:row>
          <xdr:rowOff>22860</xdr:rowOff>
        </xdr:from>
        <xdr:to>
          <xdr:col>0</xdr:col>
          <xdr:colOff>220980</xdr:colOff>
          <xdr:row>62</xdr:row>
          <xdr:rowOff>182880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1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42</xdr:row>
          <xdr:rowOff>0</xdr:rowOff>
        </xdr:from>
        <xdr:to>
          <xdr:col>8</xdr:col>
          <xdr:colOff>30480</xdr:colOff>
          <xdr:row>42</xdr:row>
          <xdr:rowOff>190500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100-00008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xdr:rowOff>
        </xdr:from>
        <xdr:to>
          <xdr:col>0</xdr:col>
          <xdr:colOff>228600</xdr:colOff>
          <xdr:row>26</xdr:row>
          <xdr:rowOff>228600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76200</xdr:colOff>
          <xdr:row>32</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487680</xdr:colOff>
          <xdr:row>32</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0</xdr:rowOff>
        </xdr:from>
        <xdr:to>
          <xdr:col>2</xdr:col>
          <xdr:colOff>678180</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0</xdr:rowOff>
        </xdr:from>
        <xdr:to>
          <xdr:col>2</xdr:col>
          <xdr:colOff>266700</xdr:colOff>
          <xdr:row>37</xdr:row>
          <xdr:rowOff>182880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2</xdr:col>
          <xdr:colOff>266700</xdr:colOff>
          <xdr:row>38</xdr:row>
          <xdr:rowOff>182880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39</xdr:row>
          <xdr:rowOff>0</xdr:rowOff>
        </xdr:from>
        <xdr:to>
          <xdr:col>2</xdr:col>
          <xdr:colOff>266700</xdr:colOff>
          <xdr:row>39</xdr:row>
          <xdr:rowOff>182880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40</xdr:row>
          <xdr:rowOff>0</xdr:rowOff>
        </xdr:from>
        <xdr:to>
          <xdr:col>2</xdr:col>
          <xdr:colOff>266700</xdr:colOff>
          <xdr:row>40</xdr:row>
          <xdr:rowOff>182880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41</xdr:row>
          <xdr:rowOff>0</xdr:rowOff>
        </xdr:from>
        <xdr:to>
          <xdr:col>2</xdr:col>
          <xdr:colOff>266700</xdr:colOff>
          <xdr:row>41</xdr:row>
          <xdr:rowOff>182880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36</xdr:row>
          <xdr:rowOff>259080</xdr:rowOff>
        </xdr:from>
        <xdr:to>
          <xdr:col>7</xdr:col>
          <xdr:colOff>220980</xdr:colOff>
          <xdr:row>37</xdr:row>
          <xdr:rowOff>190500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7620</xdr:rowOff>
        </xdr:from>
        <xdr:to>
          <xdr:col>7</xdr:col>
          <xdr:colOff>220980</xdr:colOff>
          <xdr:row>39</xdr:row>
          <xdr:rowOff>190500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40</xdr:row>
          <xdr:rowOff>7620</xdr:rowOff>
        </xdr:from>
        <xdr:to>
          <xdr:col>7</xdr:col>
          <xdr:colOff>236220</xdr:colOff>
          <xdr:row>40</xdr:row>
          <xdr:rowOff>182880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xdr:row>
          <xdr:rowOff>7620</xdr:rowOff>
        </xdr:from>
        <xdr:to>
          <xdr:col>7</xdr:col>
          <xdr:colOff>228600</xdr:colOff>
          <xdr:row>41</xdr:row>
          <xdr:rowOff>182880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266700</xdr:colOff>
          <xdr:row>43</xdr:row>
          <xdr:rowOff>182880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44</xdr:row>
          <xdr:rowOff>0</xdr:rowOff>
        </xdr:from>
        <xdr:to>
          <xdr:col>2</xdr:col>
          <xdr:colOff>266700</xdr:colOff>
          <xdr:row>44</xdr:row>
          <xdr:rowOff>182880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45</xdr:row>
          <xdr:rowOff>0</xdr:rowOff>
        </xdr:from>
        <xdr:to>
          <xdr:col>2</xdr:col>
          <xdr:colOff>266700</xdr:colOff>
          <xdr:row>45</xdr:row>
          <xdr:rowOff>182880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45</xdr:row>
          <xdr:rowOff>0</xdr:rowOff>
        </xdr:from>
        <xdr:to>
          <xdr:col>2</xdr:col>
          <xdr:colOff>266700</xdr:colOff>
          <xdr:row>45</xdr:row>
          <xdr:rowOff>182880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220980</xdr:colOff>
          <xdr:row>45</xdr:row>
          <xdr:rowOff>182880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38</xdr:row>
          <xdr:rowOff>7620</xdr:rowOff>
        </xdr:from>
        <xdr:to>
          <xdr:col>7</xdr:col>
          <xdr:colOff>228600</xdr:colOff>
          <xdr:row>38</xdr:row>
          <xdr:rowOff>152400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7620</xdr:rowOff>
        </xdr:from>
        <xdr:to>
          <xdr:col>0</xdr:col>
          <xdr:colOff>220980</xdr:colOff>
          <xdr:row>64</xdr:row>
          <xdr:rowOff>182880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7620</xdr:rowOff>
        </xdr:from>
        <xdr:to>
          <xdr:col>0</xdr:col>
          <xdr:colOff>220980</xdr:colOff>
          <xdr:row>65</xdr:row>
          <xdr:rowOff>182880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31</xdr:row>
          <xdr:rowOff>0</xdr:rowOff>
        </xdr:from>
        <xdr:to>
          <xdr:col>2</xdr:col>
          <xdr:colOff>266700</xdr:colOff>
          <xdr:row>32</xdr:row>
          <xdr:rowOff>30480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0</xdr:rowOff>
        </xdr:from>
        <xdr:to>
          <xdr:col>5</xdr:col>
          <xdr:colOff>495300</xdr:colOff>
          <xdr:row>32</xdr:row>
          <xdr:rowOff>30480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0</xdr:rowOff>
        </xdr:from>
        <xdr:to>
          <xdr:col>2</xdr:col>
          <xdr:colOff>266700</xdr:colOff>
          <xdr:row>37</xdr:row>
          <xdr:rowOff>182880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2</xdr:col>
          <xdr:colOff>266700</xdr:colOff>
          <xdr:row>38</xdr:row>
          <xdr:rowOff>182880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39</xdr:row>
          <xdr:rowOff>0</xdr:rowOff>
        </xdr:from>
        <xdr:to>
          <xdr:col>2</xdr:col>
          <xdr:colOff>266700</xdr:colOff>
          <xdr:row>39</xdr:row>
          <xdr:rowOff>182880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40</xdr:row>
          <xdr:rowOff>0</xdr:rowOff>
        </xdr:from>
        <xdr:to>
          <xdr:col>2</xdr:col>
          <xdr:colOff>266700</xdr:colOff>
          <xdr:row>40</xdr:row>
          <xdr:rowOff>182880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41</xdr:row>
          <xdr:rowOff>0</xdr:rowOff>
        </xdr:from>
        <xdr:to>
          <xdr:col>2</xdr:col>
          <xdr:colOff>266700</xdr:colOff>
          <xdr:row>41</xdr:row>
          <xdr:rowOff>182880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44</xdr:row>
          <xdr:rowOff>0</xdr:rowOff>
        </xdr:from>
        <xdr:to>
          <xdr:col>2</xdr:col>
          <xdr:colOff>266700</xdr:colOff>
          <xdr:row>44</xdr:row>
          <xdr:rowOff>182880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45</xdr:row>
          <xdr:rowOff>0</xdr:rowOff>
        </xdr:from>
        <xdr:to>
          <xdr:col>2</xdr:col>
          <xdr:colOff>266700</xdr:colOff>
          <xdr:row>45</xdr:row>
          <xdr:rowOff>182880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45</xdr:row>
          <xdr:rowOff>0</xdr:rowOff>
        </xdr:from>
        <xdr:to>
          <xdr:col>2</xdr:col>
          <xdr:colOff>266700</xdr:colOff>
          <xdr:row>45</xdr:row>
          <xdr:rowOff>182880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44</xdr:row>
          <xdr:rowOff>0</xdr:rowOff>
        </xdr:from>
        <xdr:to>
          <xdr:col>7</xdr:col>
          <xdr:colOff>220980</xdr:colOff>
          <xdr:row>44</xdr:row>
          <xdr:rowOff>190500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46</xdr:row>
          <xdr:rowOff>7620</xdr:rowOff>
        </xdr:from>
        <xdr:to>
          <xdr:col>2</xdr:col>
          <xdr:colOff>236220</xdr:colOff>
          <xdr:row>46</xdr:row>
          <xdr:rowOff>190500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43</xdr:row>
          <xdr:rowOff>0</xdr:rowOff>
        </xdr:from>
        <xdr:to>
          <xdr:col>2</xdr:col>
          <xdr:colOff>266700</xdr:colOff>
          <xdr:row>43</xdr:row>
          <xdr:rowOff>182880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7620</xdr:rowOff>
        </xdr:from>
        <xdr:to>
          <xdr:col>0</xdr:col>
          <xdr:colOff>220980</xdr:colOff>
          <xdr:row>64</xdr:row>
          <xdr:rowOff>182880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2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7620</xdr:rowOff>
        </xdr:from>
        <xdr:to>
          <xdr:col>0</xdr:col>
          <xdr:colOff>220980</xdr:colOff>
          <xdr:row>65</xdr:row>
          <xdr:rowOff>182880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2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7620</xdr:rowOff>
        </xdr:from>
        <xdr:to>
          <xdr:col>0</xdr:col>
          <xdr:colOff>228600</xdr:colOff>
          <xdr:row>25</xdr:row>
          <xdr:rowOff>190500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200-00004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46</xdr:row>
          <xdr:rowOff>2057400</xdr:rowOff>
        </xdr:from>
        <xdr:to>
          <xdr:col>7</xdr:col>
          <xdr:colOff>182880</xdr:colOff>
          <xdr:row>47</xdr:row>
          <xdr:rowOff>388620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Foto Reyinyon ki Poste sou paj entènèt lekòl laCreole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46</xdr:row>
          <xdr:rowOff>2042160</xdr:rowOff>
        </xdr:from>
        <xdr:to>
          <xdr:col>9</xdr:col>
          <xdr:colOff>1280160</xdr:colOff>
          <xdr:row>48</xdr:row>
          <xdr:rowOff>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Evidans Enfòmasyon ki Poste sou Medya                                    Sosyal 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44</xdr:row>
          <xdr:rowOff>0</xdr:rowOff>
        </xdr:from>
        <xdr:to>
          <xdr:col>7</xdr:col>
          <xdr:colOff>220980</xdr:colOff>
          <xdr:row>44</xdr:row>
          <xdr:rowOff>182880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45</xdr:row>
          <xdr:rowOff>0</xdr:rowOff>
        </xdr:from>
        <xdr:to>
          <xdr:col>7</xdr:col>
          <xdr:colOff>220980</xdr:colOff>
          <xdr:row>45</xdr:row>
          <xdr:rowOff>175260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200-00005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7620</xdr:rowOff>
        </xdr:from>
        <xdr:to>
          <xdr:col>0</xdr:col>
          <xdr:colOff>220980</xdr:colOff>
          <xdr:row>66</xdr:row>
          <xdr:rowOff>182880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7620</xdr:rowOff>
        </xdr:from>
        <xdr:to>
          <xdr:col>0</xdr:col>
          <xdr:colOff>220980</xdr:colOff>
          <xdr:row>66</xdr:row>
          <xdr:rowOff>182880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2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44</xdr:row>
          <xdr:rowOff>0</xdr:rowOff>
        </xdr:from>
        <xdr:to>
          <xdr:col>7</xdr:col>
          <xdr:colOff>220980</xdr:colOff>
          <xdr:row>44</xdr:row>
          <xdr:rowOff>182880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200-00005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44</xdr:row>
          <xdr:rowOff>7620</xdr:rowOff>
        </xdr:from>
        <xdr:to>
          <xdr:col>7</xdr:col>
          <xdr:colOff>220980</xdr:colOff>
          <xdr:row>44</xdr:row>
          <xdr:rowOff>182880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190500</xdr:colOff>
      <xdr:row>52</xdr:row>
      <xdr:rowOff>118101</xdr:rowOff>
    </xdr:to>
    <xdr:pic>
      <xdr:nvPicPr>
        <xdr:cNvPr id="2" name="Picture 1">
          <a:extLst>
            <a:ext uri="{FF2B5EF4-FFF2-40B4-BE49-F238E27FC236}">
              <a16:creationId xmlns:a16="http://schemas.microsoft.com/office/drawing/2014/main" id="{66139908-AF9B-85E1-CC32-C5A44BCEE6B2}"/>
            </a:ext>
          </a:extLst>
        </xdr:cNvPr>
        <xdr:cNvPicPr>
          <a:picLocks noChangeAspect="1"/>
        </xdr:cNvPicPr>
      </xdr:nvPicPr>
      <xdr:blipFill>
        <a:blip xmlns:r="http://schemas.openxmlformats.org/officeDocument/2006/relationships" r:embed="rId1"/>
        <a:stretch>
          <a:fillRect/>
        </a:stretch>
      </xdr:blipFill>
      <xdr:spPr>
        <a:xfrm>
          <a:off x="0" y="0"/>
          <a:ext cx="5764696" cy="8061123"/>
        </a:xfrm>
        <a:prstGeom prst="rect">
          <a:avLst/>
        </a:prstGeom>
      </xdr:spPr>
    </xdr:pic>
    <xdr:clientData/>
  </xdr:twoCellAnchor>
  <xdr:twoCellAnchor editAs="oneCell">
    <xdr:from>
      <xdr:col>0</xdr:col>
      <xdr:colOff>0</xdr:colOff>
      <xdr:row>47</xdr:row>
      <xdr:rowOff>10709</xdr:rowOff>
    </xdr:from>
    <xdr:to>
      <xdr:col>9</xdr:col>
      <xdr:colOff>186524</xdr:colOff>
      <xdr:row>92</xdr:row>
      <xdr:rowOff>64008</xdr:rowOff>
    </xdr:to>
    <xdr:pic>
      <xdr:nvPicPr>
        <xdr:cNvPr id="3" name="Picture 2">
          <a:extLst>
            <a:ext uri="{FF2B5EF4-FFF2-40B4-BE49-F238E27FC236}">
              <a16:creationId xmlns:a16="http://schemas.microsoft.com/office/drawing/2014/main" id="{F433D69A-FF63-B370-6800-75FC33E2F747}"/>
            </a:ext>
          </a:extLst>
        </xdr:cNvPr>
        <xdr:cNvPicPr preferRelativeResize="0">
          <a:picLocks/>
        </xdr:cNvPicPr>
      </xdr:nvPicPr>
      <xdr:blipFill>
        <a:blip xmlns:r="http://schemas.openxmlformats.org/officeDocument/2006/relationships" r:embed="rId2"/>
        <a:stretch>
          <a:fillRect/>
        </a:stretch>
      </xdr:blipFill>
      <xdr:spPr>
        <a:xfrm>
          <a:off x="0" y="7730100"/>
          <a:ext cx="5760720" cy="80650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589790</xdr:colOff>
      <xdr:row>45</xdr:row>
      <xdr:rowOff>122800</xdr:rowOff>
    </xdr:to>
    <xdr:pic>
      <xdr:nvPicPr>
        <xdr:cNvPr id="4" name="Picture 3">
          <a:extLst>
            <a:ext uri="{FF2B5EF4-FFF2-40B4-BE49-F238E27FC236}">
              <a16:creationId xmlns:a16="http://schemas.microsoft.com/office/drawing/2014/main" id="{2A264193-C1A5-271D-CFEA-B170C0138471}"/>
            </a:ext>
          </a:extLst>
        </xdr:cNvPr>
        <xdr:cNvPicPr>
          <a:picLocks noChangeAspect="1"/>
        </xdr:cNvPicPr>
      </xdr:nvPicPr>
      <xdr:blipFill>
        <a:blip xmlns:r="http://schemas.openxmlformats.org/officeDocument/2006/relationships" r:embed="rId1"/>
        <a:stretch>
          <a:fillRect/>
        </a:stretch>
      </xdr:blipFill>
      <xdr:spPr>
        <a:xfrm>
          <a:off x="0" y="0"/>
          <a:ext cx="6076190" cy="8200000"/>
        </a:xfrm>
        <a:prstGeom prst="rect">
          <a:avLst/>
        </a:prstGeom>
      </xdr:spPr>
    </xdr:pic>
    <xdr:clientData/>
  </xdr:twoCellAnchor>
  <xdr:twoCellAnchor editAs="oneCell">
    <xdr:from>
      <xdr:col>0</xdr:col>
      <xdr:colOff>0</xdr:colOff>
      <xdr:row>44</xdr:row>
      <xdr:rowOff>0</xdr:rowOff>
    </xdr:from>
    <xdr:to>
      <xdr:col>10</xdr:col>
      <xdr:colOff>114300</xdr:colOff>
      <xdr:row>65</xdr:row>
      <xdr:rowOff>180452</xdr:rowOff>
    </xdr:to>
    <xdr:pic>
      <xdr:nvPicPr>
        <xdr:cNvPr id="7" name="Picture 6">
          <a:extLst>
            <a:ext uri="{FF2B5EF4-FFF2-40B4-BE49-F238E27FC236}">
              <a16:creationId xmlns:a16="http://schemas.microsoft.com/office/drawing/2014/main" id="{7643BCE4-43B2-6493-2D6C-CC0429D89966}"/>
            </a:ext>
          </a:extLst>
        </xdr:cNvPr>
        <xdr:cNvPicPr>
          <a:picLocks noChangeAspect="1"/>
        </xdr:cNvPicPr>
      </xdr:nvPicPr>
      <xdr:blipFill>
        <a:blip xmlns:r="http://schemas.openxmlformats.org/officeDocument/2006/relationships" r:embed="rId2"/>
        <a:stretch>
          <a:fillRect/>
        </a:stretch>
      </xdr:blipFill>
      <xdr:spPr>
        <a:xfrm>
          <a:off x="0" y="8172450"/>
          <a:ext cx="6210300" cy="4180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73951</xdr:colOff>
      <xdr:row>1</xdr:row>
      <xdr:rowOff>0</xdr:rowOff>
    </xdr:from>
    <xdr:to>
      <xdr:col>10</xdr:col>
      <xdr:colOff>134785</xdr:colOff>
      <xdr:row>46</xdr:row>
      <xdr:rowOff>171450</xdr:rowOff>
    </xdr:to>
    <xdr:pic>
      <xdr:nvPicPr>
        <xdr:cNvPr id="2" name="Picture 1">
          <a:extLst>
            <a:ext uri="{FF2B5EF4-FFF2-40B4-BE49-F238E27FC236}">
              <a16:creationId xmlns:a16="http://schemas.microsoft.com/office/drawing/2014/main" id="{AE89ED4C-5BF3-B915-ADEB-0940E1197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3951" y="190500"/>
          <a:ext cx="6156834" cy="8743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21" Type="http://schemas.openxmlformats.org/officeDocument/2006/relationships/ctrlProp" Target="../ctrlProps/ctrlProp14.xml"/><Relationship Id="rId34" Type="http://schemas.openxmlformats.org/officeDocument/2006/relationships/ctrlProp" Target="../ctrlProps/ctrlProp27.xml"/><Relationship Id="rId7" Type="http://schemas.openxmlformats.org/officeDocument/2006/relationships/vmlDrawing" Target="../drawings/vmlDrawing2.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2" Type="http://schemas.openxmlformats.org/officeDocument/2006/relationships/hyperlink" Target="https://flfast.org/fsa.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flfast.org/fsa.html" TargetMode="External"/><Relationship Id="rId6" Type="http://schemas.openxmlformats.org/officeDocument/2006/relationships/vmlDrawing" Target="../drawings/vmlDrawing1.v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5"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printerSettings" Target="../printerSettings/printerSettings1.bin"/><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8" Type="http://schemas.openxmlformats.org/officeDocument/2006/relationships/ctrlProp" Target="../ctrlProps/ctrlProp1.xml"/><Relationship Id="rId3" Type="http://schemas.openxmlformats.org/officeDocument/2006/relationships/hyperlink" Target="https://arda.dadeschools.net/"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printerSettings" Target="../printerSettings/printerSettings2.bin"/><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2" Type="http://schemas.openxmlformats.org/officeDocument/2006/relationships/hyperlink" Target="https://arda.dadeschools.net/" TargetMode="Externa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https://flfast.org/fsa.html" TargetMode="External"/><Relationship Id="rId6" Type="http://schemas.openxmlformats.org/officeDocument/2006/relationships/vmlDrawing" Target="../drawings/vmlDrawing4.v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vmlDrawing" Target="../drawings/vmlDrawing3.v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drawing" Target="../drawings/drawing2.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8"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7" Type="http://schemas.openxmlformats.org/officeDocument/2006/relationships/ctrlProp" Target="../ctrlProps/ctrlProp62.xml"/><Relationship Id="rId2" Type="http://schemas.openxmlformats.org/officeDocument/2006/relationships/hyperlink" Target="https://arda.dadeschools.net/" TargetMode="External"/><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 Type="http://schemas.openxmlformats.org/officeDocument/2006/relationships/vmlDrawing" Target="../drawings/vmlDrawing5.v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4" Type="http://schemas.openxmlformats.org/officeDocument/2006/relationships/drawing" Target="../drawings/drawing3.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printerSettings" Target="../printerSettings/printerSettings3.bin"/><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0" Type="http://schemas.openxmlformats.org/officeDocument/2006/relationships/ctrlProp" Target="../ctrlProps/ctrlProp75.xml"/><Relationship Id="rId41" Type="http://schemas.openxmlformats.org/officeDocument/2006/relationships/ctrlProp" Target="../ctrlProps/ctrlProp96.xml"/><Relationship Id="rId1" Type="http://schemas.openxmlformats.org/officeDocument/2006/relationships/hyperlink" Target="https://flfast.org/fsa.html" TargetMode="External"/><Relationship Id="rId6"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C276"/>
  <sheetViews>
    <sheetView tabSelected="1" view="pageBreakPreview" zoomScaleNormal="100" zoomScaleSheetLayoutView="100" workbookViewId="0">
      <selection activeCell="B1" sqref="B1:C1"/>
    </sheetView>
  </sheetViews>
  <sheetFormatPr defaultColWidth="8.88671875" defaultRowHeight="14.4" x14ac:dyDescent="0.3"/>
  <cols>
    <col min="1" max="1" width="17" style="3" customWidth="1"/>
    <col min="2" max="2" width="2.5546875" style="3" customWidth="1"/>
    <col min="3" max="3" width="14.5546875" style="3" customWidth="1"/>
    <col min="4" max="4" width="15.109375" style="3" customWidth="1"/>
    <col min="5" max="5" width="2.88671875" style="3" customWidth="1"/>
    <col min="6" max="6" width="8" style="3" customWidth="1"/>
    <col min="7" max="7" width="1.44140625" style="3" customWidth="1"/>
    <col min="8" max="8" width="12.44140625" style="3" customWidth="1"/>
    <col min="9" max="9" width="8.5546875" style="3" customWidth="1"/>
    <col min="10" max="10" width="28.109375" style="3" customWidth="1"/>
    <col min="11" max="11" width="1.44140625" hidden="1" customWidth="1"/>
    <col min="16" max="16" width="9.44140625" customWidth="1"/>
    <col min="26" max="27" width="0" hidden="1" customWidth="1"/>
  </cols>
  <sheetData>
    <row r="1" spans="1:27" ht="22.35" customHeight="1" x14ac:dyDescent="0.3">
      <c r="A1" s="26" t="s">
        <v>0</v>
      </c>
      <c r="B1" s="85">
        <v>5043</v>
      </c>
      <c r="C1" s="85"/>
      <c r="D1" s="75" t="s">
        <v>1</v>
      </c>
      <c r="E1" s="86" t="str">
        <f>IFERROR(VLOOKUP(B1, Sheet1!A:B,2,FALSE),"")</f>
        <v>LINCOLN-MARTI SCHOOLS (INTERNATIONAL CAMPUS)</v>
      </c>
      <c r="F1" s="86"/>
      <c r="G1" s="86"/>
      <c r="H1" s="86"/>
      <c r="I1" s="86"/>
      <c r="J1" s="86"/>
      <c r="K1" s="48"/>
    </row>
    <row r="2" spans="1:27" ht="21" customHeight="1" x14ac:dyDescent="0.3">
      <c r="A2" s="26" t="s">
        <v>2</v>
      </c>
      <c r="B2" s="88" t="str">
        <f>IFERROR(VLOOKUP(B1, Sheet1!C:D,2,FALSE),"")</f>
        <v>CHARTER</v>
      </c>
      <c r="C2" s="88"/>
      <c r="D2" s="88"/>
      <c r="E2" s="87" t="s">
        <v>3</v>
      </c>
      <c r="F2" s="87"/>
      <c r="G2" s="87"/>
      <c r="H2" s="87"/>
      <c r="I2" s="175" t="s">
        <v>827</v>
      </c>
      <c r="J2" s="175"/>
      <c r="K2" s="48"/>
    </row>
    <row r="3" spans="1:27" ht="16.5" customHeight="1" x14ac:dyDescent="0.3">
      <c r="A3" s="130" t="s">
        <v>4</v>
      </c>
      <c r="B3" s="130"/>
      <c r="C3" s="130"/>
      <c r="D3" s="130"/>
      <c r="E3" s="130"/>
      <c r="F3" s="130"/>
      <c r="G3" s="130"/>
      <c r="H3" s="130"/>
      <c r="I3" s="130"/>
      <c r="J3" s="130"/>
      <c r="K3" s="49"/>
    </row>
    <row r="4" spans="1:27" ht="27" customHeight="1" x14ac:dyDescent="0.3">
      <c r="A4" s="131" t="s">
        <v>5</v>
      </c>
      <c r="B4" s="131"/>
      <c r="C4" s="131"/>
      <c r="D4" s="131"/>
      <c r="E4" s="131"/>
      <c r="F4" s="131"/>
      <c r="G4" s="131"/>
      <c r="H4" s="131"/>
      <c r="I4" s="131"/>
      <c r="J4" s="131"/>
      <c r="K4" s="49"/>
    </row>
    <row r="5" spans="1:27" ht="42" customHeight="1" x14ac:dyDescent="0.3">
      <c r="A5" s="129" t="s">
        <v>6</v>
      </c>
      <c r="B5" s="129"/>
      <c r="C5" s="129"/>
      <c r="D5" s="129"/>
      <c r="E5" s="129"/>
      <c r="F5" s="129"/>
      <c r="G5" s="129"/>
      <c r="H5" s="129"/>
      <c r="I5" s="129"/>
      <c r="J5" s="129"/>
      <c r="K5" s="49"/>
    </row>
    <row r="6" spans="1:27" ht="17.399999999999999" customHeight="1" x14ac:dyDescent="0.3">
      <c r="A6" s="94" t="s">
        <v>7</v>
      </c>
      <c r="B6" s="94"/>
      <c r="C6" s="94" t="s">
        <v>8</v>
      </c>
      <c r="D6" s="94"/>
      <c r="E6" s="94"/>
      <c r="F6" s="94"/>
      <c r="G6" s="94" t="s">
        <v>9</v>
      </c>
      <c r="H6" s="94"/>
      <c r="I6" s="94"/>
      <c r="J6" s="94"/>
      <c r="K6" s="49"/>
    </row>
    <row r="7" spans="1:27" ht="12.75" customHeight="1" x14ac:dyDescent="0.3">
      <c r="A7" s="95" t="s">
        <v>10</v>
      </c>
      <c r="B7" s="95"/>
      <c r="C7" s="108" t="s">
        <v>11</v>
      </c>
      <c r="D7" s="108"/>
      <c r="E7" s="108"/>
      <c r="F7" s="108"/>
      <c r="G7" s="132" t="s">
        <v>12</v>
      </c>
      <c r="H7" s="132"/>
      <c r="I7" s="132"/>
      <c r="J7" s="98" t="s">
        <v>13</v>
      </c>
      <c r="K7" s="49"/>
    </row>
    <row r="8" spans="1:27" ht="84" customHeight="1" x14ac:dyDescent="0.3">
      <c r="A8" s="95"/>
      <c r="B8" s="95"/>
      <c r="C8" s="108"/>
      <c r="D8" s="108"/>
      <c r="E8" s="108"/>
      <c r="F8" s="108"/>
      <c r="G8" s="132"/>
      <c r="H8" s="132"/>
      <c r="I8" s="132"/>
      <c r="J8" s="97"/>
      <c r="K8" s="50"/>
    </row>
    <row r="9" spans="1:27" ht="15" customHeight="1" x14ac:dyDescent="0.3">
      <c r="A9" s="83" t="s">
        <v>7</v>
      </c>
      <c r="B9" s="82"/>
      <c r="C9" s="94" t="s">
        <v>8</v>
      </c>
      <c r="D9" s="94"/>
      <c r="E9" s="94"/>
      <c r="F9" s="94"/>
      <c r="G9" s="94" t="s">
        <v>9</v>
      </c>
      <c r="H9" s="94"/>
      <c r="I9" s="94"/>
      <c r="J9" s="94"/>
      <c r="K9" s="49"/>
      <c r="L9" s="4"/>
    </row>
    <row r="10" spans="1:27" ht="12.75" customHeight="1" x14ac:dyDescent="0.3">
      <c r="A10" s="95" t="s">
        <v>14</v>
      </c>
      <c r="B10" s="95"/>
      <c r="C10" s="93" t="s">
        <v>15</v>
      </c>
      <c r="D10" s="93"/>
      <c r="E10" s="93"/>
      <c r="F10" s="93"/>
      <c r="G10" s="133" t="s">
        <v>16</v>
      </c>
      <c r="H10" s="133"/>
      <c r="I10" s="133"/>
      <c r="J10" s="98" t="s">
        <v>17</v>
      </c>
      <c r="K10" s="49"/>
    </row>
    <row r="11" spans="1:27" s="1" customFormat="1" ht="14.1" customHeight="1" x14ac:dyDescent="0.3">
      <c r="A11" s="95"/>
      <c r="B11" s="95"/>
      <c r="C11" s="93" t="s">
        <v>18</v>
      </c>
      <c r="D11" s="93"/>
      <c r="E11" s="93"/>
      <c r="F11" s="93"/>
      <c r="G11" s="133"/>
      <c r="H11" s="133"/>
      <c r="I11" s="133"/>
      <c r="J11" s="98"/>
      <c r="K11" s="51"/>
      <c r="AA11" s="7" t="b">
        <v>0</v>
      </c>
    </row>
    <row r="12" spans="1:27" s="1" customFormat="1" ht="12.6" customHeight="1" x14ac:dyDescent="0.3">
      <c r="A12" s="95"/>
      <c r="B12" s="95"/>
      <c r="C12" s="93" t="s">
        <v>19</v>
      </c>
      <c r="D12" s="93"/>
      <c r="E12" s="93"/>
      <c r="F12" s="93"/>
      <c r="G12" s="133"/>
      <c r="H12" s="133"/>
      <c r="I12" s="133"/>
      <c r="J12" s="98"/>
      <c r="K12" s="51"/>
      <c r="AA12" s="7" t="b">
        <v>0</v>
      </c>
    </row>
    <row r="13" spans="1:27" s="1" customFormat="1" ht="30.6" customHeight="1" x14ac:dyDescent="0.3">
      <c r="A13" s="95"/>
      <c r="B13" s="95"/>
      <c r="C13" s="93" t="s">
        <v>20</v>
      </c>
      <c r="D13" s="93"/>
      <c r="E13" s="93"/>
      <c r="F13" s="93"/>
      <c r="G13" s="134" t="s">
        <v>21</v>
      </c>
      <c r="H13" s="134"/>
      <c r="I13" s="134"/>
      <c r="J13" s="98"/>
      <c r="K13" s="51"/>
      <c r="AA13" s="7" t="b">
        <v>0</v>
      </c>
    </row>
    <row r="14" spans="1:27" s="1" customFormat="1" ht="15.75" customHeight="1" x14ac:dyDescent="0.3">
      <c r="A14" s="103" t="s">
        <v>22</v>
      </c>
      <c r="B14" s="103"/>
      <c r="C14" s="103"/>
      <c r="D14" s="103"/>
      <c r="E14" s="103"/>
      <c r="F14" s="103"/>
      <c r="G14" s="103"/>
      <c r="H14" s="103"/>
      <c r="I14" s="103"/>
      <c r="J14" s="103"/>
      <c r="K14" s="51"/>
      <c r="AA14" s="7" t="b">
        <v>0</v>
      </c>
    </row>
    <row r="15" spans="1:27" ht="27" customHeight="1" x14ac:dyDescent="0.3">
      <c r="A15" s="129" t="s">
        <v>23</v>
      </c>
      <c r="B15" s="129"/>
      <c r="C15" s="129"/>
      <c r="D15" s="129"/>
      <c r="E15" s="129"/>
      <c r="F15" s="129"/>
      <c r="G15" s="129"/>
      <c r="H15" s="129"/>
      <c r="I15" s="129"/>
      <c r="J15" s="129"/>
      <c r="K15" s="49"/>
    </row>
    <row r="16" spans="1:27" ht="20.399999999999999" customHeight="1" x14ac:dyDescent="0.3">
      <c r="A16" s="80" t="s">
        <v>7</v>
      </c>
      <c r="B16" s="81"/>
      <c r="C16" s="94" t="s">
        <v>8</v>
      </c>
      <c r="D16" s="94"/>
      <c r="E16" s="94"/>
      <c r="F16" s="94"/>
      <c r="G16" s="94" t="s">
        <v>9</v>
      </c>
      <c r="H16" s="94"/>
      <c r="I16" s="94"/>
      <c r="J16" s="94"/>
      <c r="K16" s="49"/>
    </row>
    <row r="17" spans="1:29" ht="12" customHeight="1" x14ac:dyDescent="0.3">
      <c r="A17" s="93" t="s">
        <v>24</v>
      </c>
      <c r="B17" s="93"/>
      <c r="C17" s="137" t="s">
        <v>25</v>
      </c>
      <c r="D17" s="137"/>
      <c r="E17" s="137"/>
      <c r="F17" s="137"/>
      <c r="G17" s="143" t="s">
        <v>26</v>
      </c>
      <c r="H17" s="143"/>
      <c r="I17" s="143"/>
      <c r="J17" s="140" t="s">
        <v>13</v>
      </c>
      <c r="K17" s="49"/>
    </row>
    <row r="18" spans="1:29" ht="19.5" customHeight="1" x14ac:dyDescent="0.3">
      <c r="A18" s="93"/>
      <c r="B18" s="93"/>
      <c r="C18" s="137"/>
      <c r="D18" s="137"/>
      <c r="E18" s="137"/>
      <c r="F18" s="137"/>
      <c r="G18" s="143"/>
      <c r="H18" s="143"/>
      <c r="I18" s="143"/>
      <c r="J18" s="140"/>
      <c r="K18" s="49"/>
    </row>
    <row r="19" spans="1:29" ht="49.35" customHeight="1" x14ac:dyDescent="0.3">
      <c r="A19" s="93"/>
      <c r="B19" s="93"/>
      <c r="C19" s="137"/>
      <c r="D19" s="137"/>
      <c r="E19" s="137"/>
      <c r="F19" s="137"/>
      <c r="G19" s="143"/>
      <c r="H19" s="143"/>
      <c r="I19" s="143"/>
      <c r="J19" s="140"/>
      <c r="K19" s="49"/>
    </row>
    <row r="20" spans="1:29" ht="47.25" customHeight="1" x14ac:dyDescent="0.3">
      <c r="A20" s="93" t="s">
        <v>27</v>
      </c>
      <c r="B20" s="93"/>
      <c r="C20" s="100" t="s">
        <v>28</v>
      </c>
      <c r="D20" s="100"/>
      <c r="E20" s="100"/>
      <c r="F20" s="100"/>
      <c r="G20" s="143"/>
      <c r="H20" s="143"/>
      <c r="I20" s="143"/>
      <c r="J20" s="140"/>
      <c r="K20" s="49"/>
    </row>
    <row r="21" spans="1:29" ht="17.25" customHeight="1" x14ac:dyDescent="0.3">
      <c r="A21" s="93"/>
      <c r="B21" s="93"/>
      <c r="C21" s="100"/>
      <c r="D21" s="100"/>
      <c r="E21" s="100"/>
      <c r="F21" s="100"/>
      <c r="G21" s="143"/>
      <c r="H21" s="143"/>
      <c r="I21" s="143"/>
      <c r="J21" s="140"/>
      <c r="K21" s="49"/>
    </row>
    <row r="22" spans="1:29" ht="18" customHeight="1" x14ac:dyDescent="0.3">
      <c r="A22" s="93"/>
      <c r="B22" s="93"/>
      <c r="C22" s="100"/>
      <c r="D22" s="100"/>
      <c r="E22" s="100"/>
      <c r="F22" s="100"/>
      <c r="G22" s="143"/>
      <c r="H22" s="143"/>
      <c r="I22" s="143"/>
      <c r="J22" s="140"/>
      <c r="K22" s="49"/>
    </row>
    <row r="23" spans="1:29" ht="13.65" customHeight="1" x14ac:dyDescent="0.3">
      <c r="A23" s="104" t="s">
        <v>29</v>
      </c>
      <c r="B23" s="104"/>
      <c r="C23" s="104"/>
      <c r="D23" s="104"/>
      <c r="E23" s="104"/>
      <c r="F23" s="104"/>
      <c r="G23" s="104"/>
      <c r="H23" s="104"/>
      <c r="I23" s="104"/>
      <c r="J23" s="104"/>
      <c r="K23" s="49"/>
    </row>
    <row r="24" spans="1:29" ht="13.35" customHeight="1" x14ac:dyDescent="0.3">
      <c r="A24" s="93" t="s">
        <v>30</v>
      </c>
      <c r="B24" s="93"/>
      <c r="C24" s="93"/>
      <c r="D24" s="93"/>
      <c r="E24" s="93"/>
      <c r="F24" s="93"/>
      <c r="G24" s="93"/>
      <c r="H24" s="93"/>
      <c r="I24" s="93"/>
      <c r="J24" s="93"/>
      <c r="K24" s="49"/>
    </row>
    <row r="25" spans="1:29" ht="33" customHeight="1" x14ac:dyDescent="0.3">
      <c r="A25" s="94" t="s">
        <v>31</v>
      </c>
      <c r="B25" s="94"/>
      <c r="C25" s="94" t="s">
        <v>8</v>
      </c>
      <c r="D25" s="94"/>
      <c r="E25" s="94" t="s">
        <v>32</v>
      </c>
      <c r="F25" s="94"/>
      <c r="G25" s="94"/>
      <c r="H25" s="94"/>
      <c r="I25" s="94"/>
      <c r="J25" s="94"/>
      <c r="K25" s="49"/>
    </row>
    <row r="26" spans="1:29" ht="41.25" customHeight="1" x14ac:dyDescent="0.3">
      <c r="A26" s="102" t="s">
        <v>33</v>
      </c>
      <c r="B26" s="102"/>
      <c r="C26" s="101" t="str">
        <f>IF(AA27=TRUE,"Support Services","")</f>
        <v/>
      </c>
      <c r="D26" s="101"/>
      <c r="E26" s="101" t="str">
        <f>IF(AA27=TRUE,"Strategies provided to parents of EL students will help enhance their academic performance"," ")</f>
        <v xml:space="preserve"> </v>
      </c>
      <c r="F26" s="101"/>
      <c r="G26" s="101"/>
      <c r="H26" s="101"/>
      <c r="I26" s="101"/>
      <c r="J26" s="101"/>
      <c r="K26" s="49"/>
    </row>
    <row r="27" spans="1:29" ht="39.75" customHeight="1" x14ac:dyDescent="0.3">
      <c r="A27" s="100" t="s">
        <v>34</v>
      </c>
      <c r="B27" s="100"/>
      <c r="C27" s="98" t="s">
        <v>35</v>
      </c>
      <c r="D27" s="98"/>
      <c r="E27" s="98" t="s">
        <v>36</v>
      </c>
      <c r="F27" s="98"/>
      <c r="G27" s="98"/>
      <c r="H27" s="98"/>
      <c r="I27" s="98"/>
      <c r="J27" s="98"/>
      <c r="K27" s="49"/>
      <c r="AA27" s="6" t="b">
        <v>0</v>
      </c>
    </row>
    <row r="28" spans="1:29" ht="42.9" customHeight="1" x14ac:dyDescent="0.3">
      <c r="A28" s="142"/>
      <c r="B28" s="142"/>
      <c r="C28" s="95" t="str">
        <f>IF(A28="Head Start", "Meetings and Workshops", IF(A28="VPK", "Meetings and Workshops", IF(A28="Migrant", "Support Services", IF(A28="Title I, Part D Neglected &amp; Delinquent Program", "Support Services", ""))))</f>
        <v/>
      </c>
      <c r="D28" s="95"/>
      <c r="E28" s="95" t="str">
        <f>IF(A28="Head Start", " Strategies provided to parents of preschoolers will establish a strong academic foundation.", IF(A28="VPK", " Strategies provided to parents of VPK students will help build a strong academic foundation.", IF(A28="Migrant", " Resources provided to migrant families will help students overcome barriers to learning.", IF(A28="Title I, Part D Neglected &amp; Delinquent Program", " Wrap-around services provided to families of referred students will support academic growth.",""))))</f>
        <v/>
      </c>
      <c r="F28" s="95"/>
      <c r="G28" s="95"/>
      <c r="H28" s="95"/>
      <c r="I28" s="95"/>
      <c r="J28" s="95"/>
      <c r="K28" s="49"/>
      <c r="AA28" s="6" t="b">
        <v>1</v>
      </c>
    </row>
    <row r="29" spans="1:29" ht="18.75" customHeight="1" x14ac:dyDescent="0.3">
      <c r="A29" s="104" t="str">
        <f>UPPER("Annual Parent Meeting About the Benefits of the Title I Schoolwide Program")</f>
        <v>ANNUAL PARENT MEETING ABOUT THE BENEFITS OF THE TITLE I SCHOOLWIDE PROGRAM</v>
      </c>
      <c r="B29" s="104"/>
      <c r="C29" s="104"/>
      <c r="D29" s="104"/>
      <c r="E29" s="104"/>
      <c r="F29" s="104"/>
      <c r="G29" s="104"/>
      <c r="H29" s="104"/>
      <c r="I29" s="104"/>
      <c r="J29" s="104"/>
      <c r="K29" s="49"/>
      <c r="AC29" s="6" t="b">
        <v>0</v>
      </c>
    </row>
    <row r="30" spans="1:29" ht="53.4" customHeight="1" x14ac:dyDescent="0.3">
      <c r="A30" s="93" t="s">
        <v>37</v>
      </c>
      <c r="B30" s="93"/>
      <c r="C30" s="93"/>
      <c r="D30" s="93"/>
      <c r="E30" s="93"/>
      <c r="F30" s="93"/>
      <c r="G30" s="93"/>
      <c r="H30" s="93"/>
      <c r="I30" s="93"/>
      <c r="J30" s="93"/>
      <c r="K30" s="49"/>
    </row>
    <row r="31" spans="1:29" ht="24.75" customHeight="1" x14ac:dyDescent="0.3">
      <c r="A31" s="94" t="s">
        <v>8</v>
      </c>
      <c r="B31" s="94"/>
      <c r="C31" s="176" t="s">
        <v>38</v>
      </c>
      <c r="D31" s="177"/>
      <c r="E31" s="177"/>
      <c r="F31" s="177"/>
      <c r="G31" s="94" t="s">
        <v>9</v>
      </c>
      <c r="H31" s="94"/>
      <c r="I31" s="94"/>
      <c r="J31" s="94"/>
      <c r="K31" s="49"/>
    </row>
    <row r="32" spans="1:29" s="5" customFormat="1" ht="15" customHeight="1" x14ac:dyDescent="0.3">
      <c r="A32" s="95" t="s">
        <v>39</v>
      </c>
      <c r="B32" s="95"/>
      <c r="C32" s="93" t="s">
        <v>40</v>
      </c>
      <c r="D32" s="93"/>
      <c r="E32" s="93" t="s">
        <v>41</v>
      </c>
      <c r="F32" s="93"/>
      <c r="G32" s="139" t="s">
        <v>42</v>
      </c>
      <c r="H32" s="139"/>
      <c r="I32" s="139"/>
      <c r="J32" s="140" t="s">
        <v>13</v>
      </c>
      <c r="K32" s="52"/>
    </row>
    <row r="33" spans="1:17" ht="26.25" customHeight="1" x14ac:dyDescent="0.3">
      <c r="A33" s="95"/>
      <c r="B33" s="95"/>
      <c r="C33" s="93"/>
      <c r="D33" s="93"/>
      <c r="E33" s="93"/>
      <c r="F33" s="93"/>
      <c r="G33" s="139"/>
      <c r="H33" s="139"/>
      <c r="I33" s="139"/>
      <c r="J33" s="141"/>
      <c r="K33" s="49"/>
    </row>
    <row r="34" spans="1:17" ht="60.75" customHeight="1" x14ac:dyDescent="0.3">
      <c r="A34" s="95"/>
      <c r="B34" s="95"/>
      <c r="C34" s="167" t="s">
        <v>466</v>
      </c>
      <c r="D34" s="167"/>
      <c r="E34" s="167"/>
      <c r="F34" s="167"/>
      <c r="G34" s="139"/>
      <c r="H34" s="139"/>
      <c r="I34" s="139"/>
      <c r="J34" s="141"/>
      <c r="K34" s="49"/>
    </row>
    <row r="35" spans="1:17" ht="21" customHeight="1" x14ac:dyDescent="0.3">
      <c r="A35" s="94" t="s">
        <v>8</v>
      </c>
      <c r="B35" s="94"/>
      <c r="C35" s="94" t="s">
        <v>43</v>
      </c>
      <c r="D35" s="94"/>
      <c r="E35" s="94"/>
      <c r="F35" s="94"/>
      <c r="G35" s="94"/>
      <c r="H35" s="94"/>
      <c r="I35" s="94"/>
      <c r="J35" s="94"/>
      <c r="K35" s="49"/>
    </row>
    <row r="36" spans="1:17" ht="41.4" customHeight="1" x14ac:dyDescent="0.3">
      <c r="A36" s="97" t="s">
        <v>44</v>
      </c>
      <c r="B36" s="98"/>
      <c r="C36" s="93" t="s">
        <v>45</v>
      </c>
      <c r="D36" s="93"/>
      <c r="E36" s="93"/>
      <c r="F36" s="93"/>
      <c r="G36" s="93" t="s">
        <v>46</v>
      </c>
      <c r="H36" s="93"/>
      <c r="I36" s="93"/>
      <c r="J36" s="93"/>
      <c r="K36" s="49"/>
    </row>
    <row r="37" spans="1:17" ht="40.5" customHeight="1" x14ac:dyDescent="0.3">
      <c r="A37" s="98"/>
      <c r="B37" s="98"/>
      <c r="C37" s="99" t="s">
        <v>47</v>
      </c>
      <c r="D37" s="99"/>
      <c r="E37" s="99"/>
      <c r="F37" s="99"/>
      <c r="G37" s="178" t="s">
        <v>48</v>
      </c>
      <c r="H37" s="178"/>
      <c r="I37" s="178"/>
      <c r="J37" s="178"/>
      <c r="K37" s="49"/>
    </row>
    <row r="38" spans="1:17" ht="40.65" customHeight="1" x14ac:dyDescent="0.3">
      <c r="A38" s="98"/>
      <c r="B38" s="98"/>
      <c r="C38" s="99" t="s">
        <v>49</v>
      </c>
      <c r="D38" s="99"/>
      <c r="E38" s="99"/>
      <c r="F38" s="99"/>
      <c r="G38" s="93" t="s">
        <v>50</v>
      </c>
      <c r="H38" s="93"/>
      <c r="I38" s="93"/>
      <c r="J38" s="93"/>
      <c r="K38" s="49"/>
      <c r="Q38" s="8"/>
    </row>
    <row r="39" spans="1:17" ht="41.25" customHeight="1" x14ac:dyDescent="0.3">
      <c r="A39" s="98"/>
      <c r="B39" s="98"/>
      <c r="C39" s="99" t="s">
        <v>51</v>
      </c>
      <c r="D39" s="99"/>
      <c r="E39" s="99"/>
      <c r="F39" s="99"/>
      <c r="G39" s="96" t="s">
        <v>52</v>
      </c>
      <c r="H39" s="96"/>
      <c r="I39" s="96"/>
      <c r="J39" s="96"/>
      <c r="K39" s="49"/>
    </row>
    <row r="40" spans="1:17" ht="32.25" customHeight="1" x14ac:dyDescent="0.3">
      <c r="A40" s="98"/>
      <c r="B40" s="98"/>
      <c r="C40" s="93" t="s">
        <v>53</v>
      </c>
      <c r="D40" s="93"/>
      <c r="E40" s="93"/>
      <c r="F40" s="93"/>
      <c r="G40" s="99" t="s">
        <v>54</v>
      </c>
      <c r="H40" s="99"/>
      <c r="I40" s="99"/>
      <c r="J40" s="99"/>
      <c r="K40" s="49"/>
    </row>
    <row r="41" spans="1:17" ht="20.25" customHeight="1" x14ac:dyDescent="0.3">
      <c r="A41" s="94" t="s">
        <v>8</v>
      </c>
      <c r="B41" s="94"/>
      <c r="C41" s="94" t="s">
        <v>55</v>
      </c>
      <c r="D41" s="94"/>
      <c r="E41" s="94"/>
      <c r="F41" s="94"/>
      <c r="G41" s="94"/>
      <c r="H41" s="94"/>
      <c r="I41" s="94"/>
      <c r="J41" s="94"/>
      <c r="K41" s="49"/>
    </row>
    <row r="42" spans="1:17" ht="29.25" customHeight="1" x14ac:dyDescent="0.3">
      <c r="A42" s="179" t="s">
        <v>56</v>
      </c>
      <c r="B42" s="180"/>
      <c r="C42" s="174" t="s">
        <v>57</v>
      </c>
      <c r="D42" s="174"/>
      <c r="E42" s="174"/>
      <c r="F42" s="174"/>
      <c r="G42" s="174"/>
      <c r="H42" s="174"/>
      <c r="I42" s="174"/>
      <c r="J42" s="174"/>
      <c r="K42" s="49"/>
    </row>
    <row r="43" spans="1:17" ht="25.65" customHeight="1" x14ac:dyDescent="0.3">
      <c r="A43" s="180"/>
      <c r="B43" s="180"/>
      <c r="C43" s="151" t="s">
        <v>58</v>
      </c>
      <c r="D43" s="151"/>
      <c r="E43" s="151"/>
      <c r="F43" s="151"/>
      <c r="G43" s="151" t="s">
        <v>59</v>
      </c>
      <c r="H43" s="151"/>
      <c r="I43" s="151"/>
      <c r="J43" s="151"/>
      <c r="K43" s="49"/>
    </row>
    <row r="44" spans="1:17" ht="28.65" customHeight="1" x14ac:dyDescent="0.3">
      <c r="A44" s="180"/>
      <c r="B44" s="180"/>
      <c r="C44" s="151" t="s">
        <v>60</v>
      </c>
      <c r="D44" s="151"/>
      <c r="E44" s="151"/>
      <c r="F44" s="151"/>
      <c r="G44" s="151" t="s">
        <v>61</v>
      </c>
      <c r="H44" s="151"/>
      <c r="I44" s="151"/>
      <c r="J44" s="151"/>
      <c r="K44" s="49"/>
    </row>
    <row r="45" spans="1:17" ht="138" customHeight="1" x14ac:dyDescent="0.3">
      <c r="A45" s="180"/>
      <c r="B45" s="180"/>
      <c r="C45" s="128" t="s">
        <v>62</v>
      </c>
      <c r="D45" s="128"/>
      <c r="E45" s="128"/>
      <c r="F45" s="128"/>
      <c r="G45" s="128"/>
      <c r="H45" s="128"/>
      <c r="I45" s="128"/>
      <c r="J45" s="128"/>
      <c r="K45" s="49"/>
    </row>
    <row r="46" spans="1:17" ht="24.6" customHeight="1" x14ac:dyDescent="0.3">
      <c r="A46" s="138" t="s">
        <v>63</v>
      </c>
      <c r="B46" s="138"/>
      <c r="C46" s="154" t="b">
        <v>0</v>
      </c>
      <c r="D46" s="154"/>
      <c r="E46" s="154"/>
      <c r="F46" s="154"/>
      <c r="G46" s="144"/>
      <c r="H46" s="145"/>
      <c r="I46" s="145"/>
      <c r="J46" s="146"/>
      <c r="K46" s="39"/>
    </row>
    <row r="47" spans="1:17" ht="20.25" customHeight="1" x14ac:dyDescent="0.3">
      <c r="A47" s="152" t="s">
        <v>64</v>
      </c>
      <c r="B47" s="152"/>
      <c r="C47" s="152" t="b">
        <v>0</v>
      </c>
      <c r="D47" s="152"/>
      <c r="E47" s="152"/>
      <c r="F47" s="152"/>
      <c r="G47" s="152"/>
      <c r="H47" s="152"/>
      <c r="I47" s="152"/>
      <c r="J47" s="152"/>
      <c r="K47" s="53"/>
    </row>
    <row r="48" spans="1:17" ht="27.75" customHeight="1" x14ac:dyDescent="0.3">
      <c r="A48" s="153" t="s">
        <v>65</v>
      </c>
      <c r="B48" s="153"/>
      <c r="C48" s="153"/>
      <c r="D48" s="153"/>
      <c r="E48" s="153"/>
      <c r="F48" s="153"/>
      <c r="G48" s="153"/>
      <c r="H48" s="153"/>
      <c r="I48" s="153"/>
      <c r="J48" s="153"/>
      <c r="K48" s="49"/>
    </row>
    <row r="49" spans="1:29" ht="18" customHeight="1" x14ac:dyDescent="0.3">
      <c r="A49" s="135" t="s">
        <v>66</v>
      </c>
      <c r="B49" s="135"/>
      <c r="C49" s="135"/>
      <c r="D49" s="135"/>
      <c r="E49" s="135" t="s">
        <v>67</v>
      </c>
      <c r="F49" s="135"/>
      <c r="G49" s="135"/>
      <c r="H49" s="135"/>
      <c r="I49" s="135"/>
      <c r="J49" s="135"/>
      <c r="K49" s="49"/>
    </row>
    <row r="50" spans="1:29" ht="33" customHeight="1" x14ac:dyDescent="0.3">
      <c r="A50" s="168" t="s">
        <v>68</v>
      </c>
      <c r="B50" s="169"/>
      <c r="C50" s="169"/>
      <c r="D50" s="170"/>
      <c r="E50" s="136" t="s">
        <v>69</v>
      </c>
      <c r="F50" s="136"/>
      <c r="G50" s="136"/>
      <c r="H50" s="136"/>
      <c r="I50" s="136"/>
      <c r="J50" s="136"/>
      <c r="K50" s="54"/>
    </row>
    <row r="51" spans="1:29" ht="39.75" customHeight="1" x14ac:dyDescent="0.3">
      <c r="A51" s="171"/>
      <c r="B51" s="172"/>
      <c r="C51" s="172"/>
      <c r="D51" s="173"/>
      <c r="E51" s="136" t="s">
        <v>70</v>
      </c>
      <c r="F51" s="136"/>
      <c r="G51" s="136"/>
      <c r="H51" s="136"/>
      <c r="I51" s="136"/>
      <c r="J51" s="136"/>
      <c r="K51" s="55"/>
      <c r="AB51" s="6" t="b">
        <v>1</v>
      </c>
      <c r="AC51" t="b">
        <v>1</v>
      </c>
    </row>
    <row r="52" spans="1:29" ht="15.6" customHeight="1" x14ac:dyDescent="0.3">
      <c r="A52" s="104" t="s">
        <v>71</v>
      </c>
      <c r="B52" s="104"/>
      <c r="C52" s="104"/>
      <c r="D52" s="104"/>
      <c r="E52" s="104"/>
      <c r="F52" s="104"/>
      <c r="G52" s="104"/>
      <c r="H52" s="104"/>
      <c r="I52" s="104"/>
      <c r="J52" s="104"/>
      <c r="K52" s="55"/>
      <c r="AB52" t="b">
        <v>0</v>
      </c>
      <c r="AC52" s="6" t="b">
        <v>1</v>
      </c>
    </row>
    <row r="53" spans="1:29" ht="42" customHeight="1" x14ac:dyDescent="0.3">
      <c r="A53" s="89" t="s">
        <v>72</v>
      </c>
      <c r="B53" s="89"/>
      <c r="C53" s="89"/>
      <c r="D53" s="89"/>
      <c r="E53" s="89"/>
      <c r="F53" s="89"/>
      <c r="G53" s="89"/>
      <c r="H53" s="89"/>
      <c r="I53" s="89"/>
      <c r="J53" s="89"/>
      <c r="K53" s="49"/>
    </row>
    <row r="54" spans="1:29" ht="21.75" customHeight="1" x14ac:dyDescent="0.3">
      <c r="A54" s="94" t="s">
        <v>8</v>
      </c>
      <c r="B54" s="94"/>
      <c r="C54" s="94" t="s">
        <v>73</v>
      </c>
      <c r="D54" s="94"/>
      <c r="E54" s="94" t="s">
        <v>74</v>
      </c>
      <c r="F54" s="94"/>
      <c r="G54" s="94"/>
      <c r="H54" s="94"/>
      <c r="I54" s="94"/>
      <c r="J54" s="94"/>
      <c r="K54" s="49"/>
    </row>
    <row r="55" spans="1:29" ht="45.75" customHeight="1" x14ac:dyDescent="0.3">
      <c r="A55" s="95" t="s">
        <v>69</v>
      </c>
      <c r="B55" s="95"/>
      <c r="C55" s="105" t="s">
        <v>413</v>
      </c>
      <c r="D55" s="105"/>
      <c r="E55" s="105" t="s">
        <v>435</v>
      </c>
      <c r="F55" s="105"/>
      <c r="G55" s="105"/>
      <c r="H55" s="105"/>
      <c r="I55" s="105"/>
      <c r="J55" s="105"/>
      <c r="K55" s="70"/>
    </row>
    <row r="56" spans="1:29" ht="48.75" customHeight="1" x14ac:dyDescent="0.3">
      <c r="A56" s="95" t="s">
        <v>75</v>
      </c>
      <c r="B56" s="95"/>
      <c r="C56" s="105" t="s">
        <v>462</v>
      </c>
      <c r="D56" s="105"/>
      <c r="E56" s="105" t="s">
        <v>409</v>
      </c>
      <c r="F56" s="105"/>
      <c r="G56" s="105"/>
      <c r="H56" s="105"/>
      <c r="I56" s="105"/>
      <c r="J56" s="105"/>
      <c r="K56" s="56"/>
    </row>
    <row r="57" spans="1:29" ht="48.75" customHeight="1" x14ac:dyDescent="0.3">
      <c r="A57" s="105" t="s">
        <v>432</v>
      </c>
      <c r="B57" s="105"/>
      <c r="C57" s="105" t="s">
        <v>433</v>
      </c>
      <c r="D57" s="105"/>
      <c r="E57" s="105" t="s">
        <v>409</v>
      </c>
      <c r="F57" s="105"/>
      <c r="G57" s="105"/>
      <c r="H57" s="105"/>
      <c r="I57" s="105"/>
      <c r="J57" s="105"/>
      <c r="K57" s="72"/>
    </row>
    <row r="58" spans="1:29" ht="16.649999999999999" customHeight="1" x14ac:dyDescent="0.3">
      <c r="A58" s="104" t="s">
        <v>76</v>
      </c>
      <c r="B58" s="104"/>
      <c r="C58" s="104"/>
      <c r="D58" s="104"/>
      <c r="E58" s="104"/>
      <c r="F58" s="104"/>
      <c r="G58" s="104"/>
      <c r="H58" s="104"/>
      <c r="I58" s="104"/>
      <c r="J58" s="104"/>
      <c r="K58" s="72"/>
    </row>
    <row r="59" spans="1:29" ht="18.600000000000001" customHeight="1" x14ac:dyDescent="0.3">
      <c r="A59" s="137" t="s">
        <v>77</v>
      </c>
      <c r="B59" s="137"/>
      <c r="C59" s="137"/>
      <c r="D59" s="137"/>
      <c r="E59" s="137"/>
      <c r="F59" s="137"/>
      <c r="G59" s="137"/>
      <c r="H59" s="137"/>
      <c r="I59" s="137"/>
      <c r="J59" s="137"/>
      <c r="K59" s="49"/>
    </row>
    <row r="60" spans="1:29" ht="66" customHeight="1" x14ac:dyDescent="0.3">
      <c r="A60" s="137" t="s">
        <v>78</v>
      </c>
      <c r="B60" s="137"/>
      <c r="C60" s="137"/>
      <c r="D60" s="137"/>
      <c r="E60" s="137"/>
      <c r="F60" s="137"/>
      <c r="G60" s="137"/>
      <c r="H60" s="137"/>
      <c r="I60" s="137"/>
      <c r="J60" s="137"/>
      <c r="K60" s="49"/>
    </row>
    <row r="61" spans="1:29" ht="58.5" customHeight="1" x14ac:dyDescent="0.3">
      <c r="A61" s="109" t="s">
        <v>79</v>
      </c>
      <c r="B61" s="109"/>
      <c r="C61" s="109" t="s">
        <v>80</v>
      </c>
      <c r="D61" s="109"/>
      <c r="E61" s="109" t="s">
        <v>81</v>
      </c>
      <c r="F61" s="109"/>
      <c r="G61" s="109" t="s">
        <v>82</v>
      </c>
      <c r="H61" s="109"/>
      <c r="I61" s="109"/>
      <c r="J61" s="109"/>
      <c r="K61" s="49"/>
    </row>
    <row r="62" spans="1:29" ht="74.25" customHeight="1" x14ac:dyDescent="0.3">
      <c r="A62" s="163" t="s">
        <v>83</v>
      </c>
      <c r="B62" s="163"/>
      <c r="C62" s="95" t="s">
        <v>84</v>
      </c>
      <c r="D62" s="95"/>
      <c r="E62" s="98" t="s">
        <v>85</v>
      </c>
      <c r="F62" s="98"/>
      <c r="G62" s="89" t="s">
        <v>86</v>
      </c>
      <c r="H62" s="89"/>
      <c r="I62" s="89"/>
      <c r="J62" s="89"/>
      <c r="K62" s="49"/>
      <c r="Z62" t="b">
        <v>1</v>
      </c>
    </row>
    <row r="63" spans="1:29" ht="90" customHeight="1" x14ac:dyDescent="0.3">
      <c r="A63" s="164" t="s">
        <v>87</v>
      </c>
      <c r="B63" s="164"/>
      <c r="C63" s="95" t="s">
        <v>88</v>
      </c>
      <c r="D63" s="95"/>
      <c r="E63" s="98" t="s">
        <v>85</v>
      </c>
      <c r="F63" s="98"/>
      <c r="G63" s="89" t="s">
        <v>86</v>
      </c>
      <c r="H63" s="89"/>
      <c r="I63" s="89"/>
      <c r="J63" s="89"/>
      <c r="K63" s="49"/>
      <c r="Z63" s="6" t="b">
        <v>1</v>
      </c>
    </row>
    <row r="64" spans="1:29" ht="86.1" customHeight="1" x14ac:dyDescent="0.3">
      <c r="A64" s="162" t="s">
        <v>89</v>
      </c>
      <c r="B64" s="162"/>
      <c r="C64" s="105" t="s">
        <v>413</v>
      </c>
      <c r="D64" s="105"/>
      <c r="E64" s="98" t="s">
        <v>85</v>
      </c>
      <c r="F64" s="98"/>
      <c r="G64" s="89" t="s">
        <v>86</v>
      </c>
      <c r="H64" s="89"/>
      <c r="I64" s="89"/>
      <c r="J64" s="89"/>
      <c r="K64" s="49"/>
      <c r="Z64" s="6" t="b">
        <v>1</v>
      </c>
    </row>
    <row r="65" spans="1:26" ht="13.5" customHeight="1" x14ac:dyDescent="0.3">
      <c r="A65" s="104" t="s">
        <v>90</v>
      </c>
      <c r="B65" s="104"/>
      <c r="C65" s="104"/>
      <c r="D65" s="104"/>
      <c r="E65" s="104"/>
      <c r="F65" s="104"/>
      <c r="G65" s="104"/>
      <c r="H65" s="104"/>
      <c r="I65" s="104"/>
      <c r="J65" s="104"/>
      <c r="K65" s="49"/>
      <c r="Z65" s="6" t="b">
        <v>1</v>
      </c>
    </row>
    <row r="66" spans="1:26" ht="27" customHeight="1" x14ac:dyDescent="0.3">
      <c r="A66" s="108" t="s">
        <v>91</v>
      </c>
      <c r="B66" s="108"/>
      <c r="C66" s="108"/>
      <c r="D66" s="108"/>
      <c r="E66" s="108"/>
      <c r="F66" s="108"/>
      <c r="G66" s="108"/>
      <c r="H66" s="108"/>
      <c r="I66" s="108"/>
      <c r="J66" s="108"/>
      <c r="K66" s="49"/>
    </row>
    <row r="67" spans="1:26" ht="27" customHeight="1" x14ac:dyDescent="0.3">
      <c r="A67" s="109" t="s">
        <v>79</v>
      </c>
      <c r="B67" s="109"/>
      <c r="C67" s="109" t="s">
        <v>80</v>
      </c>
      <c r="D67" s="109"/>
      <c r="E67" s="109" t="s">
        <v>92</v>
      </c>
      <c r="F67" s="109"/>
      <c r="G67" s="109"/>
      <c r="H67" s="109"/>
      <c r="I67" s="109" t="s">
        <v>93</v>
      </c>
      <c r="J67" s="109"/>
      <c r="K67" s="49"/>
      <c r="L67" s="6"/>
    </row>
    <row r="68" spans="1:26" ht="42" customHeight="1" x14ac:dyDescent="0.3">
      <c r="A68" s="105" t="s">
        <v>69</v>
      </c>
      <c r="B68" s="105"/>
      <c r="C68" s="105" t="s">
        <v>413</v>
      </c>
      <c r="D68" s="105"/>
      <c r="E68" s="105" t="s">
        <v>108</v>
      </c>
      <c r="F68" s="105"/>
      <c r="G68" s="105"/>
      <c r="H68" s="105"/>
      <c r="I68" s="105" t="s">
        <v>420</v>
      </c>
      <c r="J68" s="105"/>
      <c r="K68" s="49"/>
    </row>
    <row r="69" spans="1:26" ht="42.9" customHeight="1" x14ac:dyDescent="0.3">
      <c r="A69" s="105" t="s">
        <v>457</v>
      </c>
      <c r="B69" s="105"/>
      <c r="C69" s="105" t="s">
        <v>413</v>
      </c>
      <c r="D69" s="105"/>
      <c r="E69" s="105" t="s">
        <v>455</v>
      </c>
      <c r="F69" s="105"/>
      <c r="G69" s="105"/>
      <c r="H69" s="105"/>
      <c r="I69" s="105" t="s">
        <v>428</v>
      </c>
      <c r="J69" s="105"/>
      <c r="K69" s="49"/>
    </row>
    <row r="70" spans="1:26" ht="12" customHeight="1" x14ac:dyDescent="0.3">
      <c r="A70" s="104" t="s">
        <v>94</v>
      </c>
      <c r="B70" s="104"/>
      <c r="C70" s="104"/>
      <c r="D70" s="104"/>
      <c r="E70" s="104"/>
      <c r="F70" s="104"/>
      <c r="G70" s="104"/>
      <c r="H70" s="104"/>
      <c r="I70" s="104"/>
      <c r="J70" s="104"/>
      <c r="K70" s="49"/>
    </row>
    <row r="71" spans="1:26" ht="51.75" customHeight="1" x14ac:dyDescent="0.3">
      <c r="A71" s="108" t="s">
        <v>95</v>
      </c>
      <c r="B71" s="108"/>
      <c r="C71" s="108"/>
      <c r="D71" s="108"/>
      <c r="E71" s="108"/>
      <c r="F71" s="108"/>
      <c r="G71" s="108"/>
      <c r="H71" s="108"/>
      <c r="I71" s="108"/>
      <c r="J71" s="108"/>
      <c r="K71" s="49"/>
    </row>
    <row r="72" spans="1:26" ht="29.25" customHeight="1" x14ac:dyDescent="0.3">
      <c r="A72" s="71" t="s">
        <v>96</v>
      </c>
      <c r="B72" s="109" t="s">
        <v>97</v>
      </c>
      <c r="C72" s="109"/>
      <c r="D72" s="109" t="s">
        <v>73</v>
      </c>
      <c r="E72" s="109"/>
      <c r="F72" s="109"/>
      <c r="G72" s="109" t="s">
        <v>93</v>
      </c>
      <c r="H72" s="109"/>
      <c r="I72" s="109"/>
      <c r="J72" s="109"/>
      <c r="K72" s="49"/>
    </row>
    <row r="73" spans="1:26" ht="30.6" customHeight="1" x14ac:dyDescent="0.3">
      <c r="A73" s="95" t="s">
        <v>98</v>
      </c>
      <c r="B73" s="105" t="s">
        <v>417</v>
      </c>
      <c r="C73" s="105"/>
      <c r="D73" s="105" t="s">
        <v>413</v>
      </c>
      <c r="E73" s="105"/>
      <c r="F73" s="105"/>
      <c r="G73" s="105" t="s">
        <v>408</v>
      </c>
      <c r="H73" s="105"/>
      <c r="I73" s="105"/>
      <c r="J73" s="105"/>
      <c r="K73" s="49"/>
    </row>
    <row r="74" spans="1:26" ht="6.6" hidden="1" customHeight="1" x14ac:dyDescent="0.3">
      <c r="A74" s="95"/>
      <c r="B74" s="105"/>
      <c r="C74" s="105"/>
      <c r="D74" s="105"/>
      <c r="E74" s="105"/>
      <c r="F74" s="105"/>
      <c r="G74" s="105"/>
      <c r="H74" s="105"/>
      <c r="I74" s="105"/>
      <c r="J74" s="105"/>
      <c r="K74" s="49"/>
    </row>
    <row r="75" spans="1:26" ht="31.5" customHeight="1" x14ac:dyDescent="0.3">
      <c r="A75" s="73" t="s">
        <v>99</v>
      </c>
      <c r="B75" s="105" t="s">
        <v>464</v>
      </c>
      <c r="C75" s="105"/>
      <c r="D75" s="105" t="s">
        <v>433</v>
      </c>
      <c r="E75" s="105"/>
      <c r="F75" s="105"/>
      <c r="G75" s="105" t="s">
        <v>438</v>
      </c>
      <c r="H75" s="105"/>
      <c r="I75" s="105"/>
      <c r="J75" s="105"/>
      <c r="K75" s="49"/>
      <c r="L75" s="8"/>
    </row>
    <row r="76" spans="1:26" ht="13.5" customHeight="1" x14ac:dyDescent="0.3">
      <c r="A76" s="104" t="s">
        <v>100</v>
      </c>
      <c r="B76" s="104"/>
      <c r="C76" s="104"/>
      <c r="D76" s="104"/>
      <c r="E76" s="104"/>
      <c r="F76" s="104"/>
      <c r="G76" s="104"/>
      <c r="H76" s="104"/>
      <c r="I76" s="104"/>
      <c r="J76" s="104"/>
      <c r="K76" s="49"/>
    </row>
    <row r="77" spans="1:26" ht="74.099999999999994" customHeight="1" x14ac:dyDescent="0.3">
      <c r="A77" s="108" t="s">
        <v>101</v>
      </c>
      <c r="B77" s="108"/>
      <c r="C77" s="108"/>
      <c r="D77" s="108"/>
      <c r="E77" s="108"/>
      <c r="F77" s="108"/>
      <c r="G77" s="108"/>
      <c r="H77" s="108"/>
      <c r="I77" s="108"/>
      <c r="J77" s="108"/>
      <c r="K77" s="49"/>
    </row>
    <row r="78" spans="1:26" ht="29.25" customHeight="1" x14ac:dyDescent="0.3">
      <c r="A78" s="71" t="s">
        <v>102</v>
      </c>
      <c r="B78" s="109" t="s">
        <v>103</v>
      </c>
      <c r="C78" s="109"/>
      <c r="D78" s="109"/>
      <c r="E78" s="109"/>
      <c r="F78" s="109"/>
      <c r="G78" s="109"/>
      <c r="H78" s="109" t="s">
        <v>73</v>
      </c>
      <c r="I78" s="109"/>
      <c r="J78" s="109" t="s">
        <v>93</v>
      </c>
      <c r="K78" s="109"/>
    </row>
    <row r="79" spans="1:26" ht="44.4" customHeight="1" x14ac:dyDescent="0.3">
      <c r="A79" s="98" t="s">
        <v>104</v>
      </c>
      <c r="B79" s="98" t="s">
        <v>105</v>
      </c>
      <c r="C79" s="98"/>
      <c r="D79" s="98"/>
      <c r="E79" s="98"/>
      <c r="F79" s="98"/>
      <c r="G79" s="98"/>
      <c r="H79" s="110" t="s">
        <v>413</v>
      </c>
      <c r="I79" s="110"/>
      <c r="J79" s="34" t="s">
        <v>106</v>
      </c>
      <c r="K79" s="49"/>
    </row>
    <row r="80" spans="1:26" ht="37.35" customHeight="1" x14ac:dyDescent="0.3">
      <c r="A80" s="98"/>
      <c r="B80" s="98"/>
      <c r="C80" s="98"/>
      <c r="D80" s="98"/>
      <c r="E80" s="98"/>
      <c r="F80" s="98"/>
      <c r="G80" s="98"/>
      <c r="H80" s="110"/>
      <c r="I80" s="110"/>
      <c r="J80" s="128" t="s">
        <v>107</v>
      </c>
      <c r="K80" s="49"/>
    </row>
    <row r="81" spans="1:12" ht="2.25" customHeight="1" x14ac:dyDescent="0.3">
      <c r="A81" s="98"/>
      <c r="B81" s="98"/>
      <c r="C81" s="98"/>
      <c r="D81" s="98"/>
      <c r="E81" s="98"/>
      <c r="F81" s="98"/>
      <c r="G81" s="98"/>
      <c r="H81" s="110"/>
      <c r="I81" s="110"/>
      <c r="J81" s="128"/>
      <c r="K81" s="49"/>
    </row>
    <row r="82" spans="1:12" ht="63.75" customHeight="1" x14ac:dyDescent="0.3">
      <c r="A82" s="98" t="s">
        <v>108</v>
      </c>
      <c r="B82" s="98" t="s">
        <v>109</v>
      </c>
      <c r="C82" s="98"/>
      <c r="D82" s="98"/>
      <c r="E82" s="98"/>
      <c r="F82" s="98"/>
      <c r="G82" s="98"/>
      <c r="H82" s="110" t="s">
        <v>449</v>
      </c>
      <c r="I82" s="110"/>
      <c r="J82" s="165" t="s">
        <v>110</v>
      </c>
      <c r="K82" s="49"/>
      <c r="L82" s="66"/>
    </row>
    <row r="83" spans="1:12" ht="1.5" customHeight="1" x14ac:dyDescent="0.3">
      <c r="A83" s="98"/>
      <c r="B83" s="98"/>
      <c r="C83" s="98"/>
      <c r="D83" s="98"/>
      <c r="E83" s="98"/>
      <c r="F83" s="98"/>
      <c r="G83" s="98"/>
      <c r="H83" s="110"/>
      <c r="I83" s="110"/>
      <c r="J83" s="166"/>
      <c r="K83" s="49"/>
    </row>
    <row r="84" spans="1:12" ht="38.25" customHeight="1" x14ac:dyDescent="0.3">
      <c r="A84" s="115" t="s">
        <v>111</v>
      </c>
      <c r="B84" s="156" t="s">
        <v>112</v>
      </c>
      <c r="C84" s="156"/>
      <c r="D84" s="156"/>
      <c r="E84" s="156"/>
      <c r="F84" s="156"/>
      <c r="G84" s="156"/>
      <c r="H84" s="118" t="s">
        <v>413</v>
      </c>
      <c r="I84" s="119"/>
      <c r="J84" s="112" t="s">
        <v>113</v>
      </c>
      <c r="K84" s="49"/>
    </row>
    <row r="85" spans="1:12" ht="18" customHeight="1" x14ac:dyDescent="0.3">
      <c r="A85" s="116"/>
      <c r="B85" s="156"/>
      <c r="C85" s="156"/>
      <c r="D85" s="156"/>
      <c r="E85" s="156"/>
      <c r="F85" s="156"/>
      <c r="G85" s="156"/>
      <c r="H85" s="120"/>
      <c r="I85" s="121"/>
      <c r="J85" s="113"/>
      <c r="K85" s="49"/>
    </row>
    <row r="86" spans="1:12" ht="40.5" customHeight="1" x14ac:dyDescent="0.3">
      <c r="A86" s="116"/>
      <c r="B86" s="107" t="s">
        <v>114</v>
      </c>
      <c r="C86" s="107"/>
      <c r="D86" s="106" t="s">
        <v>115</v>
      </c>
      <c r="E86" s="106"/>
      <c r="F86" s="106"/>
      <c r="G86" s="106"/>
      <c r="H86" s="120"/>
      <c r="I86" s="121"/>
      <c r="J86" s="113"/>
      <c r="K86" s="49"/>
    </row>
    <row r="87" spans="1:12" ht="41.1" customHeight="1" x14ac:dyDescent="0.3">
      <c r="A87" s="117"/>
      <c r="B87" s="124" t="s">
        <v>116</v>
      </c>
      <c r="C87" s="125"/>
      <c r="D87" s="125"/>
      <c r="E87" s="125"/>
      <c r="F87" s="125"/>
      <c r="G87" s="126"/>
      <c r="H87" s="122"/>
      <c r="I87" s="123"/>
      <c r="J87" s="114"/>
      <c r="K87" s="49"/>
    </row>
    <row r="88" spans="1:12" ht="23.25" customHeight="1" x14ac:dyDescent="0.3">
      <c r="A88" s="98" t="s">
        <v>117</v>
      </c>
      <c r="B88" s="98" t="s">
        <v>118</v>
      </c>
      <c r="C88" s="98"/>
      <c r="D88" s="98"/>
      <c r="E88" s="98"/>
      <c r="F88" s="98"/>
      <c r="G88" s="98"/>
      <c r="H88" s="110" t="s">
        <v>433</v>
      </c>
      <c r="I88" s="110"/>
      <c r="J88" s="111" t="s">
        <v>119</v>
      </c>
      <c r="K88" s="49"/>
    </row>
    <row r="89" spans="1:12" ht="15" customHeight="1" x14ac:dyDescent="0.3">
      <c r="A89" s="98"/>
      <c r="B89" s="98"/>
      <c r="C89" s="98"/>
      <c r="D89" s="98"/>
      <c r="E89" s="98"/>
      <c r="F89" s="98"/>
      <c r="G89" s="98"/>
      <c r="H89" s="110"/>
      <c r="I89" s="110"/>
      <c r="J89" s="111"/>
      <c r="K89" s="49"/>
    </row>
    <row r="90" spans="1:12" ht="31.5" customHeight="1" x14ac:dyDescent="0.3">
      <c r="A90" s="98"/>
      <c r="B90" s="98"/>
      <c r="C90" s="98"/>
      <c r="D90" s="98"/>
      <c r="E90" s="98"/>
      <c r="F90" s="98"/>
      <c r="G90" s="98"/>
      <c r="H90" s="110"/>
      <c r="I90" s="110"/>
      <c r="J90" s="111"/>
      <c r="K90" s="49"/>
    </row>
    <row r="91" spans="1:12" ht="18" customHeight="1" x14ac:dyDescent="0.3">
      <c r="A91" s="150" t="s">
        <v>120</v>
      </c>
      <c r="B91" s="150"/>
      <c r="C91" s="150"/>
      <c r="D91" s="150"/>
      <c r="E91" s="150"/>
      <c r="F91" s="150"/>
      <c r="G91" s="150"/>
      <c r="H91" s="150"/>
      <c r="I91" s="150"/>
      <c r="J91" s="150"/>
      <c r="K91" s="49"/>
    </row>
    <row r="92" spans="1:12" ht="40.5" customHeight="1" x14ac:dyDescent="0.3">
      <c r="A92" s="89" t="s">
        <v>121</v>
      </c>
      <c r="B92" s="89"/>
      <c r="C92" s="89"/>
      <c r="D92" s="89"/>
      <c r="E92" s="89"/>
      <c r="F92" s="89"/>
      <c r="G92" s="89"/>
      <c r="H92" s="89"/>
      <c r="I92" s="89"/>
      <c r="J92" s="89"/>
      <c r="K92" s="49"/>
    </row>
    <row r="93" spans="1:12" ht="27" customHeight="1" x14ac:dyDescent="0.3">
      <c r="A93" s="155" t="s">
        <v>122</v>
      </c>
      <c r="B93" s="155"/>
      <c r="C93" s="155" t="s">
        <v>123</v>
      </c>
      <c r="D93" s="155"/>
      <c r="E93" s="155"/>
      <c r="F93" s="155"/>
      <c r="G93" s="155"/>
      <c r="H93" s="155"/>
      <c r="I93" s="155"/>
      <c r="J93" s="155"/>
      <c r="K93" s="49"/>
    </row>
    <row r="94" spans="1:12" ht="60.75" customHeight="1" x14ac:dyDescent="0.3">
      <c r="A94" s="95" t="s">
        <v>124</v>
      </c>
      <c r="B94" s="95"/>
      <c r="C94" s="127" t="s">
        <v>828</v>
      </c>
      <c r="D94" s="127"/>
      <c r="E94" s="127"/>
      <c r="F94" s="127"/>
      <c r="G94" s="127"/>
      <c r="H94" s="127"/>
      <c r="I94" s="127"/>
      <c r="J94" s="127"/>
      <c r="K94" s="49"/>
    </row>
    <row r="95" spans="1:12" ht="68.25" customHeight="1" x14ac:dyDescent="0.3">
      <c r="A95" s="105" t="s">
        <v>421</v>
      </c>
      <c r="B95" s="105"/>
      <c r="C95" s="127" t="s">
        <v>831</v>
      </c>
      <c r="D95" s="127"/>
      <c r="E95" s="127"/>
      <c r="F95" s="127"/>
      <c r="G95" s="127"/>
      <c r="H95" s="127"/>
      <c r="I95" s="127"/>
      <c r="J95" s="127"/>
      <c r="K95" s="49"/>
    </row>
    <row r="96" spans="1:12" ht="14.4" customHeight="1" x14ac:dyDescent="0.3">
      <c r="A96" s="150" t="s">
        <v>125</v>
      </c>
      <c r="B96" s="150"/>
      <c r="C96" s="150"/>
      <c r="D96" s="150"/>
      <c r="E96" s="150"/>
      <c r="F96" s="150"/>
      <c r="G96" s="150"/>
      <c r="H96" s="150"/>
      <c r="I96" s="150"/>
      <c r="J96" s="150"/>
      <c r="K96" s="49"/>
    </row>
    <row r="97" spans="1:11" ht="67.5" customHeight="1" x14ac:dyDescent="0.3">
      <c r="A97" s="161" t="s">
        <v>126</v>
      </c>
      <c r="B97" s="161"/>
      <c r="C97" s="161"/>
      <c r="D97" s="161"/>
      <c r="E97" s="161"/>
      <c r="F97" s="161"/>
      <c r="G97" s="161"/>
      <c r="H97" s="161"/>
      <c r="I97" s="161"/>
      <c r="J97" s="161"/>
      <c r="K97" s="57"/>
    </row>
    <row r="98" spans="1:11" ht="51" customHeight="1" x14ac:dyDescent="0.3">
      <c r="A98" s="157" t="s">
        <v>127</v>
      </c>
      <c r="B98" s="157"/>
      <c r="C98" s="158" t="s">
        <v>829</v>
      </c>
      <c r="D98" s="158"/>
      <c r="E98" s="158"/>
      <c r="F98" s="158"/>
      <c r="G98" s="158"/>
      <c r="H98" s="158"/>
      <c r="I98" s="158"/>
      <c r="J98" s="158"/>
      <c r="K98" s="57"/>
    </row>
    <row r="99" spans="1:11" ht="58.5" customHeight="1" x14ac:dyDescent="0.3">
      <c r="A99" s="157" t="s">
        <v>128</v>
      </c>
      <c r="B99" s="157"/>
      <c r="C99" s="159" t="s">
        <v>830</v>
      </c>
      <c r="D99" s="160"/>
      <c r="E99" s="160"/>
      <c r="F99" s="160"/>
      <c r="G99" s="160"/>
      <c r="H99" s="160"/>
      <c r="I99" s="160"/>
      <c r="J99" s="160"/>
      <c r="K99" s="57"/>
    </row>
    <row r="100" spans="1:11" ht="23.4" customHeight="1" x14ac:dyDescent="0.3">
      <c r="A100" s="90" t="s">
        <v>129</v>
      </c>
      <c r="B100" s="91"/>
      <c r="C100" s="91"/>
      <c r="D100" s="91"/>
      <c r="E100" s="91"/>
      <c r="F100" s="91"/>
      <c r="G100" s="91"/>
      <c r="H100" s="91"/>
      <c r="I100" s="91"/>
      <c r="J100" s="92"/>
      <c r="K100" s="46"/>
    </row>
    <row r="101" spans="1:11" ht="27" customHeight="1" x14ac:dyDescent="0.3">
      <c r="A101" s="147" t="s">
        <v>130</v>
      </c>
      <c r="B101" s="148"/>
      <c r="C101" s="148"/>
      <c r="D101" s="148"/>
      <c r="E101" s="148"/>
      <c r="F101" s="148"/>
      <c r="G101" s="148"/>
      <c r="H101" s="148"/>
      <c r="I101" s="148"/>
      <c r="J101" s="149"/>
      <c r="K101" s="45"/>
    </row>
    <row r="102" spans="1:11" ht="24" hidden="1" customHeight="1" x14ac:dyDescent="0.3">
      <c r="A102" s="2"/>
      <c r="B102" s="2"/>
      <c r="C102" s="2"/>
      <c r="D102" s="2"/>
      <c r="E102" s="2"/>
      <c r="F102" s="2"/>
      <c r="G102" s="2"/>
      <c r="H102" s="2"/>
      <c r="I102" s="2"/>
      <c r="J102" s="2" t="s">
        <v>131</v>
      </c>
      <c r="K102" s="46"/>
    </row>
    <row r="103" spans="1:11" ht="25.5" customHeight="1" x14ac:dyDescent="0.3">
      <c r="A103" s="2"/>
      <c r="B103" s="2"/>
      <c r="C103" s="2"/>
      <c r="D103" s="2"/>
      <c r="E103" s="2"/>
      <c r="F103" s="2"/>
      <c r="G103" s="2"/>
      <c r="H103" s="2"/>
      <c r="I103" s="2"/>
      <c r="J103" s="2"/>
      <c r="K103" s="46"/>
    </row>
    <row r="104" spans="1:11" x14ac:dyDescent="0.3">
      <c r="A104" s="2"/>
      <c r="B104" s="2"/>
      <c r="C104" s="2"/>
      <c r="D104" s="2"/>
      <c r="E104" s="2"/>
      <c r="F104" s="2"/>
      <c r="G104" s="2"/>
      <c r="H104" s="2"/>
      <c r="I104" s="2"/>
      <c r="J104" s="2"/>
      <c r="K104" s="46"/>
    </row>
    <row r="105" spans="1:11" x14ac:dyDescent="0.3">
      <c r="A105" s="2"/>
      <c r="B105" s="2"/>
      <c r="C105" s="2"/>
      <c r="D105" s="2"/>
      <c r="E105" s="2"/>
      <c r="F105" s="2"/>
      <c r="G105" s="2"/>
      <c r="H105" s="2"/>
      <c r="I105" s="2"/>
      <c r="J105" s="2"/>
      <c r="K105" s="46"/>
    </row>
    <row r="106" spans="1:11" x14ac:dyDescent="0.3">
      <c r="A106" s="2"/>
      <c r="B106" s="2"/>
      <c r="C106" s="2"/>
      <c r="D106" s="2"/>
      <c r="E106" s="2"/>
      <c r="F106" s="2"/>
      <c r="G106" s="2"/>
      <c r="H106" s="2"/>
      <c r="I106" s="2"/>
      <c r="J106" s="2"/>
      <c r="K106" s="46"/>
    </row>
    <row r="107" spans="1:11" x14ac:dyDescent="0.3">
      <c r="A107" s="2"/>
      <c r="B107" s="2"/>
      <c r="C107" s="2"/>
      <c r="D107" s="2"/>
      <c r="E107" s="2"/>
      <c r="F107" s="2"/>
      <c r="G107" s="2"/>
      <c r="H107" s="2"/>
      <c r="I107" s="2"/>
      <c r="J107" s="2"/>
      <c r="K107" s="46"/>
    </row>
    <row r="108" spans="1:11" x14ac:dyDescent="0.3">
      <c r="A108" s="2"/>
      <c r="B108" s="2"/>
      <c r="C108" s="2"/>
      <c r="D108" s="2"/>
      <c r="E108" s="2"/>
      <c r="F108" s="2"/>
      <c r="G108" s="2"/>
      <c r="H108" s="2"/>
      <c r="I108" s="2"/>
      <c r="J108" s="2"/>
      <c r="K108" s="46"/>
    </row>
    <row r="109" spans="1:11" x14ac:dyDescent="0.3">
      <c r="A109" s="2"/>
      <c r="B109" s="2"/>
      <c r="C109" s="2"/>
      <c r="D109" s="2"/>
      <c r="E109" s="2"/>
      <c r="F109" s="2"/>
      <c r="G109" s="2"/>
      <c r="H109" s="2"/>
      <c r="I109" s="2"/>
      <c r="J109" s="2"/>
      <c r="K109" s="46"/>
    </row>
    <row r="110" spans="1:11" x14ac:dyDescent="0.3">
      <c r="A110" s="2"/>
      <c r="B110" s="2"/>
      <c r="C110" s="2"/>
      <c r="D110" s="2"/>
      <c r="E110" s="2"/>
      <c r="F110" s="2"/>
      <c r="G110" s="2"/>
      <c r="H110" s="2"/>
      <c r="I110" s="2"/>
      <c r="J110" s="2"/>
      <c r="K110" s="46"/>
    </row>
    <row r="111" spans="1:11" x14ac:dyDescent="0.3">
      <c r="A111" s="2"/>
      <c r="B111" s="2"/>
      <c r="C111" s="2"/>
      <c r="D111" s="2"/>
      <c r="E111" s="2"/>
      <c r="F111" s="2"/>
      <c r="G111" s="2"/>
      <c r="H111" s="2"/>
      <c r="I111" s="2"/>
      <c r="J111" s="2"/>
      <c r="K111" s="46"/>
    </row>
    <row r="112" spans="1:11" x14ac:dyDescent="0.3">
      <c r="A112" s="2"/>
      <c r="B112" s="2"/>
      <c r="C112" s="2"/>
      <c r="D112" s="2"/>
      <c r="E112" s="2"/>
      <c r="F112" s="2"/>
      <c r="G112" s="2"/>
      <c r="H112" s="2"/>
      <c r="I112" s="2"/>
      <c r="J112" s="2"/>
      <c r="K112" s="46"/>
    </row>
    <row r="113" spans="1:11" x14ac:dyDescent="0.3">
      <c r="A113" s="2"/>
      <c r="B113" s="2"/>
      <c r="C113" s="2"/>
      <c r="D113" s="2"/>
      <c r="E113" s="2"/>
      <c r="F113" s="2"/>
      <c r="G113" s="2"/>
      <c r="H113" s="2"/>
      <c r="I113" s="2"/>
      <c r="J113" s="2"/>
      <c r="K113" s="46"/>
    </row>
    <row r="114" spans="1:11" x14ac:dyDescent="0.3">
      <c r="A114" s="2"/>
      <c r="B114" s="2"/>
      <c r="C114" s="2"/>
      <c r="D114" s="2"/>
      <c r="E114" s="2"/>
      <c r="F114" s="2"/>
      <c r="G114" s="2"/>
      <c r="H114" s="2"/>
      <c r="I114" s="2"/>
      <c r="J114" s="2"/>
      <c r="K114" s="46"/>
    </row>
    <row r="115" spans="1:11" x14ac:dyDescent="0.3">
      <c r="A115" s="2"/>
      <c r="B115" s="2"/>
      <c r="C115" s="2"/>
      <c r="D115" s="2"/>
      <c r="E115" s="2"/>
      <c r="F115" s="2"/>
      <c r="G115" s="2"/>
      <c r="H115" s="2"/>
      <c r="I115" s="2"/>
      <c r="J115" s="2"/>
      <c r="K115" s="46"/>
    </row>
    <row r="116" spans="1:11" x14ac:dyDescent="0.3">
      <c r="A116" s="2"/>
      <c r="B116" s="2"/>
      <c r="C116" s="2"/>
      <c r="D116" s="2"/>
      <c r="E116" s="2"/>
      <c r="F116" s="2"/>
      <c r="G116" s="2"/>
      <c r="H116" s="2"/>
      <c r="I116" s="2"/>
      <c r="J116" s="2"/>
      <c r="K116" s="46"/>
    </row>
    <row r="117" spans="1:11" x14ac:dyDescent="0.3">
      <c r="A117" s="2"/>
      <c r="B117" s="2"/>
      <c r="C117" s="2"/>
      <c r="D117" s="2"/>
      <c r="E117" s="2"/>
      <c r="F117" s="2"/>
      <c r="G117" s="2"/>
      <c r="H117" s="2"/>
      <c r="I117" s="2"/>
      <c r="J117" s="2"/>
      <c r="K117" s="46"/>
    </row>
    <row r="118" spans="1:11" x14ac:dyDescent="0.3">
      <c r="A118" s="2"/>
      <c r="B118" s="2"/>
      <c r="C118" s="2"/>
      <c r="D118" s="2"/>
      <c r="E118" s="2"/>
      <c r="F118" s="2"/>
      <c r="G118" s="2"/>
      <c r="H118" s="2"/>
      <c r="I118" s="2"/>
      <c r="J118" s="2"/>
      <c r="K118" s="46"/>
    </row>
    <row r="119" spans="1:11" x14ac:dyDescent="0.3">
      <c r="A119" s="2"/>
      <c r="B119" s="2"/>
      <c r="C119" s="2"/>
      <c r="D119" s="2"/>
      <c r="E119" s="2"/>
      <c r="F119" s="2"/>
      <c r="G119" s="2"/>
      <c r="H119" s="2"/>
      <c r="I119" s="2"/>
      <c r="J119" s="2"/>
      <c r="K119" s="46"/>
    </row>
    <row r="120" spans="1:11" x14ac:dyDescent="0.3">
      <c r="A120" s="2"/>
      <c r="B120" s="2"/>
      <c r="C120" s="2"/>
      <c r="D120" s="2"/>
      <c r="E120" s="2"/>
      <c r="F120" s="2"/>
      <c r="G120" s="2"/>
      <c r="H120" s="2"/>
      <c r="I120" s="2"/>
      <c r="J120" s="2"/>
      <c r="K120" s="46"/>
    </row>
    <row r="121" spans="1:11" x14ac:dyDescent="0.3">
      <c r="A121" s="2"/>
      <c r="B121" s="2"/>
      <c r="C121" s="2"/>
      <c r="D121" s="2"/>
      <c r="E121" s="2"/>
      <c r="F121" s="2"/>
      <c r="G121" s="2"/>
      <c r="H121" s="2"/>
      <c r="I121" s="2"/>
      <c r="J121" s="2"/>
      <c r="K121" s="46"/>
    </row>
    <row r="122" spans="1:11" x14ac:dyDescent="0.3">
      <c r="A122" s="2"/>
      <c r="B122" s="2"/>
      <c r="C122" s="2"/>
      <c r="D122" s="2"/>
      <c r="E122" s="2"/>
      <c r="F122" s="2"/>
      <c r="G122" s="2"/>
      <c r="H122" s="2"/>
      <c r="I122" s="2"/>
      <c r="J122" s="2"/>
      <c r="K122" s="46"/>
    </row>
    <row r="123" spans="1:11" x14ac:dyDescent="0.3">
      <c r="A123" s="2"/>
      <c r="B123" s="2"/>
      <c r="C123" s="2"/>
      <c r="D123" s="2"/>
      <c r="E123" s="2"/>
      <c r="F123" s="2"/>
      <c r="G123" s="2"/>
      <c r="H123" s="2"/>
      <c r="I123" s="2"/>
      <c r="J123" s="2"/>
      <c r="K123" s="46"/>
    </row>
    <row r="124" spans="1:11" x14ac:dyDescent="0.3">
      <c r="A124" s="2"/>
      <c r="B124" s="2"/>
      <c r="C124" s="2"/>
      <c r="D124" s="2"/>
      <c r="E124" s="2"/>
      <c r="F124" s="2"/>
      <c r="G124" s="2"/>
      <c r="H124" s="2"/>
      <c r="I124" s="2"/>
      <c r="J124" s="2"/>
      <c r="K124" s="46"/>
    </row>
    <row r="125" spans="1:11" x14ac:dyDescent="0.3">
      <c r="A125" s="2"/>
      <c r="B125" s="2"/>
      <c r="C125" s="2"/>
      <c r="D125" s="2"/>
      <c r="E125" s="2"/>
      <c r="F125" s="2"/>
      <c r="G125" s="2"/>
      <c r="H125" s="2"/>
      <c r="I125" s="2"/>
      <c r="J125" s="2"/>
      <c r="K125" s="46"/>
    </row>
    <row r="126" spans="1:11" x14ac:dyDescent="0.3">
      <c r="A126" s="2"/>
      <c r="B126" s="2"/>
      <c r="C126" s="2"/>
      <c r="D126" s="2"/>
      <c r="E126" s="2"/>
      <c r="F126" s="2"/>
      <c r="G126" s="2"/>
      <c r="H126" s="2"/>
      <c r="I126" s="2"/>
      <c r="J126" s="2"/>
      <c r="K126" s="46"/>
    </row>
    <row r="127" spans="1:11" x14ac:dyDescent="0.3">
      <c r="A127" s="2"/>
      <c r="B127" s="2"/>
      <c r="C127" s="2"/>
      <c r="D127" s="2"/>
      <c r="E127" s="2"/>
      <c r="F127" s="2"/>
      <c r="G127" s="2"/>
      <c r="H127" s="2"/>
      <c r="I127" s="2"/>
      <c r="J127" s="2"/>
      <c r="K127" s="46"/>
    </row>
    <row r="128" spans="1:11" x14ac:dyDescent="0.3">
      <c r="A128" s="2"/>
      <c r="B128" s="2"/>
      <c r="C128" s="2"/>
      <c r="D128" s="2"/>
      <c r="E128" s="2"/>
      <c r="F128" s="2"/>
      <c r="G128" s="2"/>
      <c r="H128" s="2"/>
      <c r="I128" s="2"/>
      <c r="J128" s="2"/>
      <c r="K128" s="46"/>
    </row>
    <row r="129" spans="1:11" x14ac:dyDescent="0.3">
      <c r="A129" s="2"/>
      <c r="B129" s="2"/>
      <c r="C129" s="2"/>
      <c r="D129" s="2"/>
      <c r="E129" s="2"/>
      <c r="F129" s="2"/>
      <c r="G129" s="2"/>
      <c r="H129" s="2"/>
      <c r="I129" s="2"/>
      <c r="J129" s="2"/>
      <c r="K129" s="46"/>
    </row>
    <row r="130" spans="1:11" x14ac:dyDescent="0.3">
      <c r="A130" s="2"/>
      <c r="B130" s="2"/>
      <c r="C130" s="2"/>
      <c r="D130" s="2"/>
      <c r="E130" s="2"/>
      <c r="F130" s="2"/>
      <c r="G130" s="2"/>
      <c r="H130" s="2"/>
      <c r="I130" s="2"/>
      <c r="J130" s="2"/>
      <c r="K130" s="46"/>
    </row>
    <row r="131" spans="1:11" x14ac:dyDescent="0.3">
      <c r="A131" s="2"/>
      <c r="B131" s="2"/>
      <c r="C131" s="2"/>
      <c r="D131" s="2"/>
      <c r="E131" s="2"/>
      <c r="F131" s="2"/>
      <c r="G131" s="2"/>
      <c r="H131" s="2"/>
      <c r="I131" s="2"/>
      <c r="J131" s="2"/>
      <c r="K131" s="46"/>
    </row>
    <row r="132" spans="1:11" x14ac:dyDescent="0.3">
      <c r="A132" s="2"/>
      <c r="B132" s="2"/>
      <c r="C132" s="2"/>
      <c r="D132" s="2"/>
      <c r="E132" s="2"/>
      <c r="F132" s="2"/>
      <c r="G132" s="2"/>
      <c r="H132" s="2"/>
      <c r="I132" s="2"/>
      <c r="J132" s="2"/>
      <c r="K132" s="46"/>
    </row>
    <row r="133" spans="1:11" x14ac:dyDescent="0.3">
      <c r="A133" s="2"/>
      <c r="B133" s="2"/>
      <c r="C133" s="2"/>
      <c r="D133" s="2"/>
      <c r="E133" s="2"/>
      <c r="F133" s="2"/>
      <c r="G133" s="2"/>
      <c r="H133" s="2"/>
      <c r="I133" s="2"/>
      <c r="J133" s="2"/>
      <c r="K133" s="46"/>
    </row>
    <row r="134" spans="1:11" x14ac:dyDescent="0.3">
      <c r="A134" s="2"/>
      <c r="B134" s="2"/>
      <c r="C134" s="2"/>
      <c r="D134" s="2"/>
      <c r="E134" s="2"/>
      <c r="F134" s="2"/>
      <c r="G134" s="2"/>
      <c r="H134" s="2"/>
      <c r="I134" s="2"/>
      <c r="J134" s="2"/>
      <c r="K134" s="46"/>
    </row>
    <row r="135" spans="1:11" x14ac:dyDescent="0.3">
      <c r="A135" s="2"/>
      <c r="B135" s="2"/>
      <c r="C135" s="2"/>
      <c r="D135" s="2"/>
      <c r="E135" s="2"/>
      <c r="F135" s="2"/>
      <c r="G135" s="2"/>
      <c r="H135" s="2"/>
      <c r="I135" s="2"/>
      <c r="J135" s="2"/>
      <c r="K135" s="46"/>
    </row>
    <row r="136" spans="1:11" x14ac:dyDescent="0.3">
      <c r="A136" s="2"/>
      <c r="B136" s="2"/>
      <c r="C136" s="2"/>
      <c r="D136" s="2"/>
      <c r="E136" s="2"/>
      <c r="F136" s="2"/>
      <c r="G136" s="2"/>
      <c r="H136" s="2"/>
      <c r="I136" s="2"/>
      <c r="J136" s="2"/>
      <c r="K136" s="46"/>
    </row>
    <row r="137" spans="1:11" x14ac:dyDescent="0.3">
      <c r="A137" s="2"/>
      <c r="B137" s="2"/>
      <c r="C137" s="2"/>
      <c r="D137" s="2"/>
      <c r="E137" s="2"/>
      <c r="F137" s="2"/>
      <c r="G137" s="2"/>
      <c r="H137" s="2"/>
      <c r="I137" s="2"/>
      <c r="J137" s="2"/>
      <c r="K137" s="46"/>
    </row>
    <row r="138" spans="1:11" x14ac:dyDescent="0.3">
      <c r="A138" s="2"/>
      <c r="B138" s="2"/>
      <c r="C138" s="2"/>
      <c r="D138" s="2"/>
      <c r="E138" s="2"/>
      <c r="F138" s="2"/>
      <c r="G138" s="2"/>
      <c r="H138" s="2"/>
      <c r="I138" s="2"/>
      <c r="J138" s="2"/>
      <c r="K138" s="46"/>
    </row>
    <row r="139" spans="1:11" x14ac:dyDescent="0.3">
      <c r="A139" s="2"/>
      <c r="B139" s="2"/>
      <c r="C139" s="2"/>
      <c r="D139" s="2"/>
      <c r="E139" s="2"/>
      <c r="F139" s="2"/>
      <c r="G139" s="2"/>
      <c r="H139" s="2"/>
      <c r="I139" s="2"/>
      <c r="J139" s="2"/>
      <c r="K139" s="46"/>
    </row>
    <row r="140" spans="1:11" x14ac:dyDescent="0.3">
      <c r="A140" s="2"/>
      <c r="B140" s="2"/>
      <c r="C140" s="2"/>
      <c r="D140" s="2"/>
      <c r="E140" s="2"/>
      <c r="F140" s="2"/>
      <c r="G140" s="2"/>
      <c r="H140" s="2"/>
      <c r="I140" s="2"/>
      <c r="J140" s="2"/>
      <c r="K140" s="46"/>
    </row>
    <row r="141" spans="1:11" x14ac:dyDescent="0.3">
      <c r="A141" s="2"/>
      <c r="B141" s="2"/>
      <c r="C141" s="2"/>
      <c r="D141" s="2"/>
      <c r="E141" s="2"/>
      <c r="F141" s="2"/>
      <c r="G141" s="2"/>
      <c r="H141" s="2"/>
      <c r="I141" s="2"/>
      <c r="J141" s="2"/>
      <c r="K141" s="46"/>
    </row>
    <row r="142" spans="1:11" x14ac:dyDescent="0.3">
      <c r="A142" s="2"/>
      <c r="B142" s="2"/>
      <c r="C142" s="2"/>
      <c r="D142" s="2"/>
      <c r="E142" s="2"/>
      <c r="F142" s="2"/>
      <c r="G142" s="2"/>
      <c r="H142" s="2"/>
      <c r="I142" s="2"/>
      <c r="J142" s="2"/>
      <c r="K142" s="46"/>
    </row>
    <row r="143" spans="1:11" x14ac:dyDescent="0.3">
      <c r="A143" s="2"/>
      <c r="B143" s="2"/>
      <c r="C143" s="2"/>
      <c r="D143" s="2"/>
      <c r="E143" s="2"/>
      <c r="F143" s="2"/>
      <c r="G143" s="2"/>
      <c r="H143" s="2"/>
      <c r="I143" s="2"/>
      <c r="J143" s="2"/>
      <c r="K143" s="46"/>
    </row>
    <row r="144" spans="1:11" x14ac:dyDescent="0.3">
      <c r="A144" s="2"/>
      <c r="B144" s="2"/>
      <c r="C144" s="2"/>
      <c r="D144" s="2"/>
      <c r="E144" s="2"/>
      <c r="F144" s="2"/>
      <c r="G144" s="2"/>
      <c r="H144" s="2"/>
      <c r="I144" s="2"/>
      <c r="J144" s="2"/>
      <c r="K144" s="46"/>
    </row>
    <row r="145" spans="1:11" x14ac:dyDescent="0.3">
      <c r="A145" s="2"/>
      <c r="B145" s="2"/>
      <c r="C145" s="2"/>
      <c r="D145" s="2"/>
      <c r="E145" s="2"/>
      <c r="F145" s="2"/>
      <c r="G145" s="2"/>
      <c r="H145" s="2"/>
      <c r="I145" s="2"/>
      <c r="J145" s="2"/>
      <c r="K145" s="46"/>
    </row>
    <row r="146" spans="1:11" x14ac:dyDescent="0.3">
      <c r="A146" s="2"/>
      <c r="B146" s="2"/>
      <c r="C146" s="2"/>
      <c r="D146" s="2"/>
      <c r="E146" s="2"/>
      <c r="F146" s="2"/>
      <c r="G146" s="2"/>
      <c r="H146" s="2"/>
      <c r="I146" s="2"/>
      <c r="J146" s="2"/>
      <c r="K146" s="46"/>
    </row>
    <row r="147" spans="1:11" x14ac:dyDescent="0.3">
      <c r="A147" s="2"/>
      <c r="B147" s="2"/>
      <c r="C147" s="2"/>
      <c r="D147" s="2"/>
      <c r="E147" s="2"/>
      <c r="F147" s="2"/>
      <c r="G147" s="2"/>
      <c r="H147" s="2"/>
      <c r="I147" s="2"/>
      <c r="J147" s="2"/>
      <c r="K147" s="46"/>
    </row>
    <row r="148" spans="1:11" x14ac:dyDescent="0.3">
      <c r="A148" s="2"/>
      <c r="B148" s="2"/>
      <c r="C148" s="2"/>
      <c r="D148" s="2"/>
      <c r="E148" s="2"/>
      <c r="F148" s="2"/>
      <c r="G148" s="2"/>
      <c r="H148" s="2"/>
      <c r="I148" s="2"/>
      <c r="J148" s="2"/>
      <c r="K148" s="46"/>
    </row>
    <row r="149" spans="1:11" x14ac:dyDescent="0.3">
      <c r="A149" s="2"/>
      <c r="B149" s="2"/>
      <c r="C149" s="2"/>
      <c r="D149" s="2"/>
      <c r="E149" s="2"/>
      <c r="F149" s="2"/>
      <c r="G149" s="2"/>
      <c r="H149" s="2"/>
      <c r="I149" s="2"/>
      <c r="J149" s="2"/>
      <c r="K149" s="46"/>
    </row>
    <row r="150" spans="1:11" x14ac:dyDescent="0.3">
      <c r="A150" s="2"/>
      <c r="B150" s="2"/>
      <c r="C150" s="2"/>
      <c r="D150" s="2"/>
      <c r="E150" s="2"/>
      <c r="F150" s="2"/>
      <c r="G150" s="2"/>
      <c r="H150" s="2"/>
      <c r="I150" s="2"/>
      <c r="J150" s="2"/>
      <c r="K150" s="46"/>
    </row>
    <row r="151" spans="1:11" x14ac:dyDescent="0.3">
      <c r="A151" s="2"/>
      <c r="B151" s="2"/>
      <c r="C151" s="2"/>
      <c r="D151" s="2"/>
      <c r="E151" s="2"/>
      <c r="F151" s="2"/>
      <c r="G151" s="2"/>
      <c r="H151" s="2"/>
      <c r="I151" s="2"/>
      <c r="J151" s="2"/>
      <c r="K151" s="46"/>
    </row>
    <row r="152" spans="1:11" x14ac:dyDescent="0.3">
      <c r="A152" s="2"/>
      <c r="B152" s="2"/>
      <c r="C152" s="2"/>
      <c r="D152" s="2"/>
      <c r="E152" s="2"/>
      <c r="F152" s="2"/>
      <c r="G152" s="2"/>
      <c r="H152" s="2"/>
      <c r="I152" s="2"/>
      <c r="J152" s="2"/>
      <c r="K152" s="46"/>
    </row>
    <row r="153" spans="1:11" x14ac:dyDescent="0.3">
      <c r="A153" s="2"/>
      <c r="B153" s="2"/>
      <c r="C153" s="2"/>
      <c r="D153" s="2"/>
      <c r="E153" s="2"/>
      <c r="F153" s="2"/>
      <c r="G153" s="2"/>
      <c r="H153" s="2"/>
      <c r="I153" s="2"/>
      <c r="J153" s="2"/>
      <c r="K153" s="46"/>
    </row>
    <row r="154" spans="1:11" x14ac:dyDescent="0.3">
      <c r="A154" s="2"/>
      <c r="B154" s="2"/>
      <c r="C154" s="2"/>
      <c r="D154" s="2"/>
      <c r="E154" s="2"/>
      <c r="F154" s="2"/>
      <c r="G154" s="2"/>
      <c r="H154" s="2"/>
      <c r="I154" s="2"/>
      <c r="J154" s="2"/>
      <c r="K154" s="46"/>
    </row>
    <row r="155" spans="1:11" x14ac:dyDescent="0.3">
      <c r="A155" s="2"/>
      <c r="B155" s="2"/>
      <c r="C155" s="2"/>
      <c r="D155" s="2"/>
      <c r="E155" s="2"/>
      <c r="F155" s="2"/>
      <c r="G155" s="2"/>
      <c r="H155" s="2"/>
      <c r="I155" s="2"/>
      <c r="J155" s="2"/>
      <c r="K155" s="46"/>
    </row>
    <row r="156" spans="1:11" x14ac:dyDescent="0.3">
      <c r="A156" s="2"/>
      <c r="B156" s="2"/>
      <c r="C156" s="2"/>
      <c r="D156" s="2"/>
      <c r="E156" s="2"/>
      <c r="F156" s="2"/>
      <c r="G156" s="2"/>
      <c r="H156" s="2"/>
      <c r="I156" s="2"/>
      <c r="J156" s="2"/>
      <c r="K156" s="46"/>
    </row>
    <row r="157" spans="1:11" x14ac:dyDescent="0.3">
      <c r="A157" s="2"/>
      <c r="B157" s="2"/>
      <c r="C157" s="2"/>
      <c r="D157" s="2"/>
      <c r="E157" s="2"/>
      <c r="F157" s="2"/>
      <c r="G157" s="2"/>
      <c r="H157" s="2"/>
      <c r="I157" s="2"/>
      <c r="J157" s="2"/>
      <c r="K157" s="46"/>
    </row>
    <row r="158" spans="1:11" x14ac:dyDescent="0.3">
      <c r="A158" s="2"/>
      <c r="B158" s="2"/>
      <c r="C158" s="2"/>
      <c r="D158" s="2"/>
      <c r="E158" s="2"/>
      <c r="F158" s="2"/>
      <c r="G158" s="2"/>
      <c r="H158" s="2"/>
      <c r="I158" s="2"/>
      <c r="J158" s="2"/>
      <c r="K158" s="46"/>
    </row>
    <row r="159" spans="1:11" x14ac:dyDescent="0.3">
      <c r="A159" s="2"/>
      <c r="B159" s="2"/>
      <c r="C159" s="2"/>
      <c r="D159" s="2"/>
      <c r="E159" s="2"/>
      <c r="F159" s="2"/>
      <c r="G159" s="2"/>
      <c r="H159" s="2"/>
      <c r="I159" s="2"/>
      <c r="J159" s="2"/>
      <c r="K159" s="46"/>
    </row>
    <row r="160" spans="1:11" x14ac:dyDescent="0.3">
      <c r="A160" s="2"/>
      <c r="B160" s="2"/>
      <c r="C160" s="2"/>
      <c r="D160" s="2"/>
      <c r="E160" s="2"/>
      <c r="F160" s="2"/>
      <c r="G160" s="2"/>
      <c r="H160" s="2"/>
      <c r="I160" s="2"/>
      <c r="J160" s="2"/>
      <c r="K160" s="46"/>
    </row>
    <row r="161" spans="1:11" x14ac:dyDescent="0.3">
      <c r="A161" s="2"/>
      <c r="B161" s="2"/>
      <c r="C161" s="2"/>
      <c r="D161" s="2"/>
      <c r="E161" s="2"/>
      <c r="F161" s="2"/>
      <c r="G161" s="2"/>
      <c r="H161" s="2"/>
      <c r="I161" s="2"/>
      <c r="J161" s="2"/>
      <c r="K161" s="46"/>
    </row>
    <row r="162" spans="1:11" x14ac:dyDescent="0.3">
      <c r="A162" s="2"/>
      <c r="B162" s="2"/>
      <c r="C162" s="2"/>
      <c r="D162" s="2"/>
      <c r="E162" s="2"/>
      <c r="F162" s="2"/>
      <c r="G162" s="2"/>
      <c r="H162" s="2"/>
      <c r="I162" s="2"/>
      <c r="J162" s="2"/>
      <c r="K162" s="46"/>
    </row>
    <row r="163" spans="1:11" x14ac:dyDescent="0.3">
      <c r="A163" s="2"/>
      <c r="B163" s="2"/>
      <c r="C163" s="2"/>
      <c r="D163" s="2"/>
      <c r="E163" s="2"/>
      <c r="F163" s="2"/>
      <c r="G163" s="2"/>
      <c r="H163" s="2"/>
      <c r="I163" s="2"/>
      <c r="J163" s="2"/>
      <c r="K163" s="46"/>
    </row>
    <row r="164" spans="1:11" x14ac:dyDescent="0.3">
      <c r="A164" s="2"/>
      <c r="B164" s="2"/>
      <c r="C164" s="2"/>
      <c r="D164" s="2"/>
      <c r="E164" s="2"/>
      <c r="F164" s="2"/>
      <c r="G164" s="2"/>
      <c r="H164" s="2"/>
      <c r="I164" s="2"/>
      <c r="J164" s="2"/>
      <c r="K164" s="46"/>
    </row>
    <row r="165" spans="1:11" x14ac:dyDescent="0.3">
      <c r="A165" s="2"/>
      <c r="B165" s="2"/>
      <c r="C165" s="2"/>
      <c r="D165" s="2"/>
      <c r="E165" s="2"/>
      <c r="F165" s="2"/>
      <c r="G165" s="2"/>
      <c r="H165" s="2"/>
      <c r="I165" s="2"/>
      <c r="J165" s="2"/>
    </row>
    <row r="166" spans="1:11" x14ac:dyDescent="0.3">
      <c r="A166" s="2"/>
      <c r="B166" s="2"/>
      <c r="C166" s="2"/>
      <c r="D166" s="2"/>
      <c r="E166" s="2"/>
      <c r="F166" s="2"/>
      <c r="G166" s="2"/>
      <c r="H166" s="2"/>
      <c r="I166" s="2"/>
      <c r="J166" s="2"/>
    </row>
    <row r="167" spans="1:11" x14ac:dyDescent="0.3">
      <c r="A167" s="2"/>
      <c r="B167" s="2"/>
      <c r="C167" s="2"/>
      <c r="D167" s="2"/>
      <c r="E167" s="2"/>
      <c r="F167" s="2"/>
      <c r="G167" s="2"/>
      <c r="H167" s="2"/>
      <c r="I167" s="2"/>
      <c r="J167" s="2"/>
    </row>
    <row r="168" spans="1:11" x14ac:dyDescent="0.3">
      <c r="A168" s="2"/>
      <c r="B168" s="2"/>
      <c r="C168" s="2"/>
      <c r="D168" s="2"/>
      <c r="E168" s="2"/>
      <c r="F168" s="2"/>
      <c r="G168" s="2"/>
      <c r="H168" s="2"/>
      <c r="I168" s="2"/>
      <c r="J168" s="2"/>
    </row>
    <row r="169" spans="1:11" x14ac:dyDescent="0.3">
      <c r="A169" s="2"/>
      <c r="B169" s="2"/>
      <c r="C169" s="2"/>
      <c r="D169" s="2"/>
      <c r="E169" s="2"/>
      <c r="F169" s="2"/>
      <c r="G169" s="2"/>
      <c r="H169" s="2"/>
      <c r="I169" s="2"/>
      <c r="J169" s="2"/>
    </row>
    <row r="170" spans="1:11" x14ac:dyDescent="0.3">
      <c r="A170" s="2"/>
      <c r="B170" s="2"/>
      <c r="C170" s="2"/>
      <c r="D170" s="2"/>
      <c r="E170" s="2"/>
      <c r="F170" s="2"/>
      <c r="G170" s="2"/>
      <c r="H170" s="2"/>
      <c r="I170" s="2"/>
      <c r="J170" s="2"/>
    </row>
    <row r="171" spans="1:11" x14ac:dyDescent="0.3">
      <c r="A171" s="2"/>
      <c r="B171" s="2"/>
      <c r="C171" s="2"/>
      <c r="D171" s="2"/>
      <c r="E171" s="2"/>
      <c r="F171" s="2"/>
      <c r="G171" s="2"/>
      <c r="H171" s="2"/>
      <c r="I171" s="2"/>
      <c r="J171" s="2"/>
    </row>
    <row r="172" spans="1:11" x14ac:dyDescent="0.3">
      <c r="A172" s="2"/>
      <c r="B172" s="2"/>
      <c r="C172" s="2"/>
      <c r="D172" s="2"/>
      <c r="E172" s="2"/>
      <c r="F172" s="2"/>
      <c r="G172" s="2"/>
      <c r="H172" s="2"/>
      <c r="I172" s="2"/>
      <c r="J172" s="2"/>
    </row>
    <row r="173" spans="1:11" x14ac:dyDescent="0.3">
      <c r="A173" s="2"/>
      <c r="B173" s="2"/>
      <c r="C173" s="2"/>
      <c r="D173" s="2"/>
      <c r="E173" s="2"/>
      <c r="F173" s="2"/>
      <c r="G173" s="2"/>
      <c r="H173" s="2"/>
      <c r="I173" s="2"/>
      <c r="J173" s="2"/>
    </row>
    <row r="174" spans="1:11" x14ac:dyDescent="0.3">
      <c r="A174" s="2"/>
      <c r="B174" s="2"/>
      <c r="C174" s="2"/>
      <c r="D174" s="2"/>
      <c r="E174" s="2"/>
      <c r="F174" s="2"/>
      <c r="G174" s="2"/>
      <c r="H174" s="2"/>
      <c r="I174" s="2"/>
      <c r="J174" s="2"/>
    </row>
    <row r="175" spans="1:11" x14ac:dyDescent="0.3">
      <c r="A175" s="2"/>
      <c r="B175" s="2"/>
      <c r="C175" s="2"/>
      <c r="D175" s="2"/>
      <c r="E175" s="2"/>
      <c r="F175" s="2"/>
      <c r="G175" s="2"/>
      <c r="H175" s="2"/>
      <c r="I175" s="2"/>
      <c r="J175" s="2"/>
    </row>
    <row r="176" spans="1:11" x14ac:dyDescent="0.3">
      <c r="A176" s="2"/>
      <c r="B176" s="2"/>
      <c r="C176" s="2"/>
      <c r="D176" s="2"/>
      <c r="E176" s="2"/>
      <c r="F176" s="2"/>
      <c r="G176" s="2"/>
      <c r="H176" s="2"/>
      <c r="I176" s="2"/>
      <c r="J176" s="2"/>
    </row>
    <row r="177" spans="1:10" x14ac:dyDescent="0.3">
      <c r="A177" s="2"/>
      <c r="B177" s="2"/>
      <c r="C177" s="2"/>
      <c r="D177" s="2"/>
      <c r="E177" s="2"/>
      <c r="F177" s="2"/>
      <c r="G177" s="2"/>
      <c r="H177" s="2"/>
      <c r="I177" s="2"/>
      <c r="J177" s="2"/>
    </row>
    <row r="178" spans="1:10" x14ac:dyDescent="0.3">
      <c r="A178" s="2"/>
      <c r="B178" s="2"/>
      <c r="C178" s="2"/>
      <c r="D178" s="2"/>
      <c r="E178" s="2"/>
      <c r="F178" s="2"/>
      <c r="G178" s="2"/>
      <c r="H178" s="2"/>
      <c r="I178" s="2"/>
      <c r="J178" s="2"/>
    </row>
    <row r="179" spans="1:10" x14ac:dyDescent="0.3">
      <c r="A179" s="2"/>
      <c r="B179" s="2"/>
      <c r="C179" s="2"/>
      <c r="D179" s="2"/>
      <c r="E179" s="2"/>
      <c r="F179" s="2"/>
      <c r="G179" s="2"/>
      <c r="H179" s="2"/>
      <c r="I179" s="2"/>
      <c r="J179" s="2"/>
    </row>
    <row r="180" spans="1:10" x14ac:dyDescent="0.3">
      <c r="A180" s="2"/>
      <c r="B180" s="2"/>
      <c r="C180" s="2"/>
      <c r="D180" s="2"/>
      <c r="E180" s="2"/>
      <c r="F180" s="2"/>
      <c r="G180" s="2"/>
      <c r="H180" s="2"/>
      <c r="I180" s="2"/>
      <c r="J180" s="2"/>
    </row>
    <row r="181" spans="1:10" x14ac:dyDescent="0.3">
      <c r="A181" s="2"/>
      <c r="B181" s="2"/>
      <c r="C181" s="2"/>
      <c r="D181" s="2"/>
      <c r="E181" s="2"/>
      <c r="F181" s="2"/>
      <c r="G181" s="2"/>
      <c r="H181" s="2"/>
      <c r="I181" s="2"/>
      <c r="J181" s="2"/>
    </row>
    <row r="182" spans="1:10" x14ac:dyDescent="0.3">
      <c r="A182" s="2"/>
      <c r="B182" s="2"/>
      <c r="C182" s="2"/>
      <c r="D182" s="2"/>
      <c r="E182" s="2"/>
      <c r="F182" s="2"/>
      <c r="G182" s="2"/>
      <c r="H182" s="2"/>
      <c r="I182" s="2"/>
      <c r="J182" s="2"/>
    </row>
    <row r="183" spans="1:10" x14ac:dyDescent="0.3">
      <c r="A183" s="2"/>
      <c r="B183" s="2"/>
      <c r="C183" s="2"/>
      <c r="D183" s="2"/>
      <c r="E183" s="2"/>
      <c r="F183" s="2"/>
      <c r="G183" s="2"/>
      <c r="H183" s="2"/>
      <c r="I183" s="2"/>
      <c r="J183" s="2"/>
    </row>
    <row r="184" spans="1:10" x14ac:dyDescent="0.3">
      <c r="A184" s="2"/>
      <c r="B184" s="2"/>
      <c r="C184" s="2"/>
      <c r="D184" s="2"/>
      <c r="E184" s="2"/>
      <c r="F184" s="2"/>
      <c r="G184" s="2"/>
      <c r="H184" s="2"/>
      <c r="I184" s="2"/>
      <c r="J184" s="2"/>
    </row>
    <row r="185" spans="1:10" x14ac:dyDescent="0.3">
      <c r="A185" s="2"/>
      <c r="B185" s="2"/>
      <c r="C185" s="2"/>
      <c r="D185" s="2"/>
      <c r="E185" s="2"/>
      <c r="F185" s="2"/>
      <c r="G185" s="2"/>
      <c r="H185" s="2"/>
      <c r="I185" s="2"/>
      <c r="J185" s="2"/>
    </row>
    <row r="186" spans="1:10" x14ac:dyDescent="0.3">
      <c r="A186" s="2"/>
      <c r="B186" s="2"/>
      <c r="C186" s="2"/>
      <c r="D186" s="2"/>
      <c r="E186" s="2"/>
      <c r="F186" s="2"/>
      <c r="G186" s="2"/>
      <c r="H186" s="2"/>
      <c r="I186" s="2"/>
      <c r="J186" s="2"/>
    </row>
    <row r="187" spans="1:10" x14ac:dyDescent="0.3">
      <c r="A187" s="2"/>
      <c r="B187" s="2"/>
      <c r="C187" s="2"/>
      <c r="D187" s="2"/>
      <c r="E187" s="2"/>
      <c r="F187" s="2"/>
      <c r="G187" s="2"/>
      <c r="H187" s="2"/>
      <c r="I187" s="2"/>
      <c r="J187" s="2"/>
    </row>
    <row r="188" spans="1:10" x14ac:dyDescent="0.3">
      <c r="A188" s="2"/>
      <c r="B188" s="2"/>
      <c r="C188" s="2"/>
      <c r="D188" s="2"/>
      <c r="E188" s="2"/>
      <c r="F188" s="2"/>
      <c r="G188" s="2"/>
      <c r="H188" s="2"/>
      <c r="I188" s="2"/>
      <c r="J188" s="2"/>
    </row>
    <row r="189" spans="1:10" x14ac:dyDescent="0.3">
      <c r="A189" s="2"/>
      <c r="B189" s="2"/>
      <c r="C189" s="2"/>
      <c r="D189" s="2"/>
      <c r="E189" s="2"/>
      <c r="F189" s="2"/>
      <c r="G189" s="2"/>
      <c r="H189" s="2"/>
      <c r="I189" s="2"/>
      <c r="J189" s="2"/>
    </row>
    <row r="190" spans="1:10" x14ac:dyDescent="0.3">
      <c r="A190" s="2"/>
      <c r="B190" s="2"/>
      <c r="C190" s="2"/>
      <c r="D190" s="2"/>
      <c r="E190" s="2"/>
      <c r="F190" s="2"/>
      <c r="G190" s="2"/>
      <c r="H190" s="2"/>
      <c r="I190" s="2"/>
      <c r="J190" s="2"/>
    </row>
    <row r="191" spans="1:10" x14ac:dyDescent="0.3">
      <c r="A191" s="2"/>
      <c r="B191" s="2"/>
      <c r="C191" s="2"/>
      <c r="D191" s="2"/>
      <c r="E191" s="2"/>
      <c r="F191" s="2"/>
      <c r="G191" s="2"/>
      <c r="H191" s="2"/>
      <c r="I191" s="2"/>
      <c r="J191" s="2"/>
    </row>
    <row r="192" spans="1:10" x14ac:dyDescent="0.3">
      <c r="A192" s="2"/>
      <c r="B192" s="2"/>
      <c r="C192" s="2"/>
      <c r="D192" s="2"/>
      <c r="E192" s="2"/>
      <c r="F192" s="2"/>
      <c r="G192" s="2"/>
      <c r="H192" s="2"/>
      <c r="I192" s="2"/>
      <c r="J192" s="2"/>
    </row>
    <row r="193" spans="1:10" x14ac:dyDescent="0.3">
      <c r="A193" s="2"/>
      <c r="B193" s="2"/>
      <c r="C193" s="2"/>
      <c r="D193" s="2"/>
      <c r="E193" s="2"/>
      <c r="F193" s="2"/>
      <c r="G193" s="2"/>
      <c r="H193" s="2"/>
      <c r="I193" s="2"/>
      <c r="J193" s="2"/>
    </row>
    <row r="194" spans="1:10" x14ac:dyDescent="0.3">
      <c r="A194" s="2"/>
      <c r="B194" s="2"/>
      <c r="C194" s="2"/>
      <c r="D194" s="2"/>
      <c r="E194" s="2"/>
      <c r="F194" s="2"/>
      <c r="G194" s="2"/>
      <c r="H194" s="2"/>
      <c r="I194" s="2"/>
      <c r="J194" s="2"/>
    </row>
    <row r="195" spans="1:10" x14ac:dyDescent="0.3">
      <c r="A195" s="2"/>
      <c r="B195" s="2"/>
      <c r="C195" s="2"/>
      <c r="D195" s="2"/>
      <c r="E195" s="2"/>
      <c r="F195" s="2"/>
      <c r="G195" s="2"/>
      <c r="H195" s="2"/>
      <c r="I195" s="2"/>
      <c r="J195" s="2"/>
    </row>
    <row r="196" spans="1:10" x14ac:dyDescent="0.3">
      <c r="A196" s="2"/>
      <c r="B196" s="2"/>
      <c r="C196" s="2"/>
      <c r="D196" s="2"/>
      <c r="E196" s="2"/>
      <c r="F196" s="2"/>
      <c r="G196" s="2"/>
      <c r="H196" s="2"/>
      <c r="I196" s="2"/>
      <c r="J196" s="2"/>
    </row>
    <row r="197" spans="1:10" x14ac:dyDescent="0.3">
      <c r="A197" s="2"/>
      <c r="B197" s="2"/>
      <c r="C197" s="2"/>
      <c r="D197" s="2"/>
      <c r="E197" s="2"/>
      <c r="F197" s="2"/>
      <c r="G197" s="2"/>
      <c r="H197" s="2"/>
      <c r="I197" s="2"/>
      <c r="J197" s="2"/>
    </row>
    <row r="198" spans="1:10" x14ac:dyDescent="0.3">
      <c r="A198" s="2"/>
      <c r="B198" s="2"/>
      <c r="C198" s="2"/>
      <c r="D198" s="2"/>
      <c r="E198" s="2"/>
      <c r="F198" s="2"/>
      <c r="G198" s="2"/>
      <c r="H198" s="2"/>
      <c r="I198" s="2"/>
      <c r="J198" s="2"/>
    </row>
    <row r="199" spans="1:10" x14ac:dyDescent="0.3">
      <c r="A199" s="2"/>
      <c r="B199" s="2"/>
      <c r="C199" s="2"/>
      <c r="D199" s="2"/>
      <c r="E199" s="2"/>
      <c r="F199" s="2"/>
      <c r="G199" s="2"/>
      <c r="H199" s="2"/>
      <c r="I199" s="2"/>
      <c r="J199" s="2"/>
    </row>
    <row r="200" spans="1:10" x14ac:dyDescent="0.3">
      <c r="A200" s="2"/>
      <c r="B200" s="2"/>
      <c r="C200" s="2"/>
      <c r="D200" s="2"/>
      <c r="E200" s="2"/>
      <c r="F200" s="2"/>
      <c r="G200" s="2"/>
      <c r="H200" s="2"/>
      <c r="I200" s="2"/>
      <c r="J200" s="2"/>
    </row>
    <row r="201" spans="1:10" x14ac:dyDescent="0.3">
      <c r="A201" s="2"/>
      <c r="B201" s="2"/>
      <c r="C201" s="2"/>
      <c r="D201" s="2"/>
      <c r="E201" s="2"/>
      <c r="F201" s="2"/>
      <c r="G201" s="2"/>
      <c r="H201" s="2"/>
      <c r="I201" s="2"/>
      <c r="J201" s="2"/>
    </row>
    <row r="202" spans="1:10" x14ac:dyDescent="0.3">
      <c r="A202" s="2"/>
      <c r="B202" s="2"/>
      <c r="C202" s="2"/>
      <c r="D202" s="2"/>
      <c r="E202" s="2"/>
      <c r="F202" s="2"/>
      <c r="G202" s="2"/>
      <c r="H202" s="2"/>
      <c r="I202" s="2"/>
      <c r="J202" s="2"/>
    </row>
    <row r="203" spans="1:10" x14ac:dyDescent="0.3">
      <c r="A203" s="2"/>
      <c r="B203" s="2"/>
      <c r="C203" s="2"/>
      <c r="D203" s="2"/>
      <c r="E203" s="2"/>
      <c r="F203" s="2"/>
      <c r="G203" s="2"/>
      <c r="H203" s="2"/>
      <c r="I203" s="2"/>
      <c r="J203" s="2"/>
    </row>
    <row r="204" spans="1:10" x14ac:dyDescent="0.3">
      <c r="A204" s="2"/>
      <c r="B204" s="2"/>
      <c r="C204" s="2"/>
      <c r="D204" s="2"/>
      <c r="E204" s="2"/>
      <c r="F204" s="2"/>
      <c r="G204" s="2"/>
      <c r="H204" s="2"/>
      <c r="I204" s="2"/>
      <c r="J204" s="2"/>
    </row>
    <row r="205" spans="1:10" x14ac:dyDescent="0.3">
      <c r="A205" s="2"/>
      <c r="B205" s="2"/>
      <c r="C205" s="2"/>
      <c r="D205" s="2"/>
      <c r="E205" s="2"/>
      <c r="F205" s="2"/>
      <c r="G205" s="2"/>
      <c r="H205" s="2"/>
      <c r="I205" s="2"/>
      <c r="J205" s="2"/>
    </row>
    <row r="206" spans="1:10" x14ac:dyDescent="0.3">
      <c r="A206" s="2"/>
      <c r="B206" s="2"/>
      <c r="C206" s="2"/>
      <c r="D206" s="2"/>
      <c r="E206" s="2"/>
      <c r="F206" s="2"/>
      <c r="G206" s="2"/>
      <c r="H206" s="2"/>
      <c r="I206" s="2"/>
      <c r="J206" s="2"/>
    </row>
    <row r="207" spans="1:10" x14ac:dyDescent="0.3">
      <c r="A207" s="2"/>
      <c r="B207" s="2"/>
      <c r="C207" s="2"/>
      <c r="D207" s="2"/>
      <c r="E207" s="2"/>
      <c r="F207" s="2"/>
      <c r="G207" s="2"/>
      <c r="H207" s="2"/>
      <c r="I207" s="2"/>
      <c r="J207" s="2"/>
    </row>
    <row r="208" spans="1:10" x14ac:dyDescent="0.3">
      <c r="A208" s="2"/>
      <c r="B208" s="2"/>
      <c r="C208" s="2"/>
      <c r="D208" s="2"/>
      <c r="E208" s="2"/>
      <c r="F208" s="2"/>
      <c r="G208" s="2"/>
      <c r="H208" s="2"/>
      <c r="I208" s="2"/>
      <c r="J208" s="2"/>
    </row>
    <row r="209" spans="1:10" x14ac:dyDescent="0.3">
      <c r="A209" s="2"/>
      <c r="B209" s="2"/>
      <c r="C209" s="2"/>
      <c r="D209" s="2"/>
      <c r="E209" s="2"/>
      <c r="F209" s="2"/>
      <c r="G209" s="2"/>
      <c r="H209" s="2"/>
      <c r="I209" s="2"/>
      <c r="J209" s="2"/>
    </row>
    <row r="210" spans="1:10" x14ac:dyDescent="0.3">
      <c r="A210" s="2"/>
      <c r="B210" s="2"/>
      <c r="C210" s="2"/>
      <c r="D210" s="2"/>
      <c r="E210" s="2"/>
      <c r="F210" s="2"/>
      <c r="G210" s="2"/>
      <c r="H210" s="2"/>
      <c r="I210" s="2"/>
      <c r="J210" s="2"/>
    </row>
    <row r="211" spans="1:10" x14ac:dyDescent="0.3">
      <c r="A211" s="2"/>
      <c r="B211" s="2"/>
      <c r="C211" s="2"/>
      <c r="D211" s="2"/>
      <c r="E211" s="2"/>
      <c r="F211" s="2"/>
      <c r="G211" s="2"/>
      <c r="H211" s="2"/>
      <c r="I211" s="2"/>
      <c r="J211" s="2"/>
    </row>
    <row r="212" spans="1:10" x14ac:dyDescent="0.3">
      <c r="A212" s="2"/>
      <c r="B212" s="2"/>
      <c r="C212" s="2"/>
      <c r="D212" s="2"/>
      <c r="E212" s="2"/>
      <c r="F212" s="2"/>
      <c r="G212" s="2"/>
      <c r="H212" s="2"/>
      <c r="I212" s="2"/>
      <c r="J212" s="2"/>
    </row>
    <row r="213" spans="1:10" x14ac:dyDescent="0.3">
      <c r="A213" s="2"/>
      <c r="B213" s="2"/>
      <c r="C213" s="2"/>
      <c r="D213" s="2"/>
      <c r="E213" s="2"/>
      <c r="F213" s="2"/>
      <c r="G213" s="2"/>
      <c r="H213" s="2"/>
      <c r="I213" s="2"/>
      <c r="J213" s="2"/>
    </row>
    <row r="214" spans="1:10" x14ac:dyDescent="0.3">
      <c r="A214" s="2"/>
      <c r="B214" s="2"/>
      <c r="C214" s="2"/>
      <c r="D214" s="2"/>
      <c r="E214" s="2"/>
      <c r="F214" s="2"/>
      <c r="G214" s="2"/>
      <c r="H214" s="2"/>
      <c r="I214" s="2"/>
      <c r="J214" s="2"/>
    </row>
    <row r="215" spans="1:10" x14ac:dyDescent="0.3">
      <c r="A215" s="2"/>
      <c r="B215" s="2"/>
      <c r="C215" s="2"/>
      <c r="D215" s="2"/>
      <c r="E215" s="2"/>
      <c r="F215" s="2"/>
      <c r="G215" s="2"/>
      <c r="H215" s="2"/>
      <c r="I215" s="2"/>
      <c r="J215" s="2"/>
    </row>
    <row r="216" spans="1:10" x14ac:dyDescent="0.3">
      <c r="A216" s="2"/>
      <c r="B216" s="2"/>
      <c r="C216" s="2"/>
      <c r="D216" s="2"/>
      <c r="E216" s="2"/>
      <c r="F216" s="2"/>
      <c r="G216" s="2"/>
      <c r="H216" s="2"/>
      <c r="I216" s="2"/>
      <c r="J216" s="2"/>
    </row>
    <row r="217" spans="1:10" x14ac:dyDescent="0.3">
      <c r="A217" s="2"/>
      <c r="B217" s="2"/>
      <c r="C217" s="2"/>
      <c r="D217" s="2"/>
      <c r="E217" s="2"/>
      <c r="F217" s="2"/>
      <c r="G217" s="2"/>
      <c r="H217" s="2"/>
      <c r="I217" s="2"/>
      <c r="J217" s="2"/>
    </row>
    <row r="218" spans="1:10" x14ac:dyDescent="0.3">
      <c r="A218" s="2"/>
      <c r="B218" s="2"/>
      <c r="C218" s="2"/>
      <c r="D218" s="2"/>
      <c r="E218" s="2"/>
      <c r="F218" s="2"/>
      <c r="G218" s="2"/>
      <c r="H218" s="2"/>
      <c r="I218" s="2"/>
      <c r="J218" s="2"/>
    </row>
    <row r="219" spans="1:10" x14ac:dyDescent="0.3">
      <c r="A219" s="2"/>
      <c r="B219" s="2"/>
      <c r="C219" s="2"/>
      <c r="D219" s="2"/>
      <c r="E219" s="2"/>
      <c r="F219" s="2"/>
      <c r="G219" s="2"/>
      <c r="H219" s="2"/>
      <c r="I219" s="2"/>
      <c r="J219" s="2"/>
    </row>
    <row r="220" spans="1:10" x14ac:dyDescent="0.3">
      <c r="A220" s="2"/>
      <c r="B220" s="2"/>
      <c r="C220" s="2"/>
      <c r="D220" s="2"/>
      <c r="E220" s="2"/>
      <c r="F220" s="2"/>
      <c r="G220" s="2"/>
      <c r="H220" s="2"/>
      <c r="I220" s="2"/>
      <c r="J220" s="2"/>
    </row>
    <row r="221" spans="1:10" x14ac:dyDescent="0.3">
      <c r="A221" s="2"/>
      <c r="B221" s="2"/>
      <c r="C221" s="2"/>
      <c r="D221" s="2"/>
      <c r="E221" s="2"/>
      <c r="F221" s="2"/>
      <c r="G221" s="2"/>
      <c r="H221" s="2"/>
      <c r="I221" s="2"/>
      <c r="J221" s="2"/>
    </row>
    <row r="222" spans="1:10" x14ac:dyDescent="0.3">
      <c r="A222" s="2"/>
      <c r="B222" s="2"/>
      <c r="C222" s="2"/>
      <c r="D222" s="2"/>
      <c r="E222" s="2"/>
      <c r="F222" s="2"/>
      <c r="G222" s="2"/>
      <c r="H222" s="2"/>
      <c r="I222" s="2"/>
      <c r="J222" s="2"/>
    </row>
    <row r="223" spans="1:10" x14ac:dyDescent="0.3">
      <c r="A223" s="2"/>
      <c r="B223" s="2"/>
      <c r="C223" s="2"/>
      <c r="D223" s="2"/>
      <c r="E223" s="2"/>
      <c r="F223" s="2"/>
      <c r="G223" s="2"/>
      <c r="H223" s="2"/>
      <c r="I223" s="2"/>
      <c r="J223" s="2"/>
    </row>
    <row r="224" spans="1:10" x14ac:dyDescent="0.3">
      <c r="A224" s="2"/>
      <c r="B224" s="2"/>
      <c r="C224" s="2"/>
      <c r="D224" s="2"/>
      <c r="E224" s="2"/>
      <c r="F224" s="2"/>
      <c r="G224" s="2"/>
      <c r="H224" s="2"/>
      <c r="I224" s="2"/>
      <c r="J224" s="2"/>
    </row>
    <row r="225" spans="1:10" x14ac:dyDescent="0.3">
      <c r="A225" s="2"/>
      <c r="B225" s="2"/>
      <c r="C225" s="2"/>
      <c r="D225" s="2"/>
      <c r="E225" s="2"/>
      <c r="F225" s="2"/>
      <c r="G225" s="2"/>
      <c r="H225" s="2"/>
      <c r="I225" s="2"/>
      <c r="J225" s="2"/>
    </row>
    <row r="226" spans="1:10" x14ac:dyDescent="0.3">
      <c r="A226" s="2"/>
      <c r="B226" s="2"/>
      <c r="C226" s="2"/>
      <c r="D226" s="2"/>
      <c r="E226" s="2"/>
      <c r="F226" s="2"/>
      <c r="G226" s="2"/>
      <c r="H226" s="2"/>
      <c r="I226" s="2"/>
      <c r="J226" s="2"/>
    </row>
    <row r="227" spans="1:10" x14ac:dyDescent="0.3">
      <c r="A227" s="2"/>
      <c r="B227" s="2"/>
      <c r="C227" s="2"/>
      <c r="D227" s="2"/>
      <c r="E227" s="2"/>
      <c r="F227" s="2"/>
      <c r="G227" s="2"/>
      <c r="H227" s="2"/>
      <c r="I227" s="2"/>
      <c r="J227" s="2"/>
    </row>
    <row r="228" spans="1:10" x14ac:dyDescent="0.3">
      <c r="A228" s="2"/>
      <c r="B228" s="2"/>
      <c r="C228" s="2"/>
      <c r="D228" s="2"/>
      <c r="E228" s="2"/>
      <c r="F228" s="2"/>
      <c r="G228" s="2"/>
      <c r="H228" s="2"/>
      <c r="I228" s="2"/>
      <c r="J228" s="2"/>
    </row>
    <row r="229" spans="1:10" x14ac:dyDescent="0.3">
      <c r="A229" s="2"/>
      <c r="B229" s="2"/>
      <c r="C229" s="2"/>
      <c r="D229" s="2"/>
      <c r="E229" s="2"/>
      <c r="F229" s="2"/>
      <c r="G229" s="2"/>
      <c r="H229" s="2"/>
      <c r="I229" s="2"/>
      <c r="J229" s="2"/>
    </row>
    <row r="230" spans="1:10" x14ac:dyDescent="0.3">
      <c r="A230" s="2"/>
      <c r="B230" s="2"/>
      <c r="C230" s="2"/>
      <c r="D230" s="2"/>
      <c r="E230" s="2"/>
      <c r="F230" s="2"/>
      <c r="G230" s="2"/>
      <c r="H230" s="2"/>
      <c r="I230" s="2"/>
      <c r="J230" s="2"/>
    </row>
    <row r="231" spans="1:10" x14ac:dyDescent="0.3">
      <c r="A231" s="2"/>
      <c r="B231" s="2"/>
      <c r="C231" s="2"/>
      <c r="D231" s="2"/>
      <c r="E231" s="2"/>
      <c r="F231" s="2"/>
      <c r="G231" s="2"/>
      <c r="H231" s="2"/>
      <c r="I231" s="2"/>
      <c r="J231" s="2"/>
    </row>
    <row r="232" spans="1:10" x14ac:dyDescent="0.3">
      <c r="A232" s="2"/>
      <c r="B232" s="2"/>
      <c r="C232" s="2"/>
      <c r="D232" s="2"/>
      <c r="E232" s="2"/>
      <c r="F232" s="2"/>
      <c r="G232" s="2"/>
      <c r="H232" s="2"/>
      <c r="I232" s="2"/>
      <c r="J232" s="2"/>
    </row>
    <row r="233" spans="1:10" x14ac:dyDescent="0.3">
      <c r="A233" s="2"/>
      <c r="B233" s="2"/>
      <c r="C233" s="2"/>
      <c r="D233" s="2"/>
      <c r="E233" s="2"/>
      <c r="F233" s="2"/>
      <c r="G233" s="2"/>
      <c r="H233" s="2"/>
      <c r="I233" s="2"/>
      <c r="J233" s="2"/>
    </row>
    <row r="234" spans="1:10" x14ac:dyDescent="0.3">
      <c r="A234" s="2"/>
      <c r="B234" s="2"/>
      <c r="C234" s="2"/>
      <c r="D234" s="2"/>
      <c r="E234" s="2"/>
      <c r="F234" s="2"/>
      <c r="G234" s="2"/>
      <c r="H234" s="2"/>
      <c r="I234" s="2"/>
      <c r="J234" s="2"/>
    </row>
    <row r="235" spans="1:10" x14ac:dyDescent="0.3">
      <c r="A235" s="2"/>
      <c r="B235" s="2"/>
      <c r="C235" s="2"/>
      <c r="D235" s="2"/>
      <c r="E235" s="2"/>
      <c r="F235" s="2"/>
      <c r="G235" s="2"/>
      <c r="H235" s="2"/>
      <c r="I235" s="2"/>
      <c r="J235" s="2"/>
    </row>
    <row r="236" spans="1:10" x14ac:dyDescent="0.3">
      <c r="A236" s="2"/>
      <c r="B236" s="2"/>
      <c r="C236" s="2"/>
      <c r="D236" s="2"/>
      <c r="E236" s="2"/>
      <c r="F236" s="2"/>
      <c r="G236" s="2"/>
      <c r="H236" s="2"/>
      <c r="I236" s="2"/>
      <c r="J236" s="2"/>
    </row>
    <row r="237" spans="1:10" x14ac:dyDescent="0.3">
      <c r="A237" s="2"/>
      <c r="B237" s="2"/>
      <c r="C237" s="2"/>
      <c r="D237" s="2"/>
      <c r="E237" s="2"/>
      <c r="F237" s="2"/>
      <c r="G237" s="2"/>
      <c r="H237" s="2"/>
      <c r="I237" s="2"/>
      <c r="J237" s="2"/>
    </row>
    <row r="238" spans="1:10" x14ac:dyDescent="0.3">
      <c r="A238" s="2"/>
      <c r="B238" s="2"/>
      <c r="C238" s="2"/>
      <c r="D238" s="2"/>
      <c r="E238" s="2"/>
      <c r="F238" s="2"/>
      <c r="G238" s="2"/>
      <c r="H238" s="2"/>
      <c r="I238" s="2"/>
      <c r="J238" s="2"/>
    </row>
    <row r="239" spans="1:10" x14ac:dyDescent="0.3">
      <c r="A239" s="2"/>
      <c r="B239" s="2"/>
      <c r="C239" s="2"/>
      <c r="D239" s="2"/>
      <c r="E239" s="2"/>
      <c r="F239" s="2"/>
      <c r="G239" s="2"/>
      <c r="H239" s="2"/>
      <c r="I239" s="2"/>
      <c r="J239" s="2"/>
    </row>
    <row r="240" spans="1:10" x14ac:dyDescent="0.3">
      <c r="A240" s="2"/>
      <c r="B240" s="2"/>
      <c r="C240" s="2"/>
      <c r="D240" s="2"/>
      <c r="E240" s="2"/>
      <c r="F240" s="2"/>
      <c r="G240" s="2"/>
      <c r="H240" s="2"/>
      <c r="I240" s="2"/>
      <c r="J240" s="2"/>
    </row>
    <row r="241" spans="1:10" x14ac:dyDescent="0.3">
      <c r="A241" s="2"/>
      <c r="B241" s="2"/>
      <c r="C241" s="2"/>
      <c r="D241" s="2"/>
      <c r="E241" s="2"/>
      <c r="F241" s="2"/>
      <c r="G241" s="2"/>
      <c r="H241" s="2"/>
      <c r="I241" s="2"/>
      <c r="J241" s="2"/>
    </row>
    <row r="242" spans="1:10" x14ac:dyDescent="0.3">
      <c r="A242" s="2"/>
      <c r="B242" s="2"/>
      <c r="C242" s="2"/>
      <c r="D242" s="2"/>
      <c r="E242" s="2"/>
      <c r="F242" s="2"/>
      <c r="G242" s="2"/>
      <c r="H242" s="2"/>
      <c r="I242" s="2"/>
      <c r="J242" s="2"/>
    </row>
    <row r="243" spans="1:10" x14ac:dyDescent="0.3">
      <c r="A243" s="2"/>
      <c r="B243" s="2"/>
      <c r="C243" s="2"/>
      <c r="D243" s="2"/>
      <c r="E243" s="2"/>
      <c r="F243" s="2"/>
      <c r="G243" s="2"/>
      <c r="H243" s="2"/>
      <c r="I243" s="2"/>
      <c r="J243" s="2"/>
    </row>
    <row r="244" spans="1:10" x14ac:dyDescent="0.3">
      <c r="A244" s="2"/>
      <c r="B244" s="2"/>
      <c r="C244" s="2"/>
      <c r="D244" s="2"/>
      <c r="E244" s="2"/>
      <c r="F244" s="2"/>
      <c r="G244" s="2"/>
      <c r="H244" s="2"/>
      <c r="I244" s="2"/>
      <c r="J244" s="2"/>
    </row>
    <row r="245" spans="1:10" x14ac:dyDescent="0.3">
      <c r="A245" s="2"/>
      <c r="B245" s="2"/>
      <c r="C245" s="2"/>
      <c r="D245" s="2"/>
      <c r="E245" s="2"/>
      <c r="F245" s="2"/>
      <c r="G245" s="2"/>
      <c r="H245" s="2"/>
      <c r="I245" s="2"/>
      <c r="J245" s="2"/>
    </row>
    <row r="246" spans="1:10" x14ac:dyDescent="0.3">
      <c r="A246" s="2"/>
      <c r="B246" s="2"/>
      <c r="C246" s="2"/>
      <c r="D246" s="2"/>
      <c r="E246" s="2"/>
      <c r="F246" s="2"/>
      <c r="G246" s="2"/>
      <c r="H246" s="2"/>
      <c r="I246" s="2"/>
      <c r="J246" s="2"/>
    </row>
    <row r="247" spans="1:10" x14ac:dyDescent="0.3">
      <c r="A247" s="2"/>
      <c r="B247" s="2"/>
      <c r="C247" s="2"/>
      <c r="D247" s="2"/>
      <c r="E247" s="2"/>
      <c r="F247" s="2"/>
      <c r="G247" s="2"/>
      <c r="H247" s="2"/>
      <c r="I247" s="2"/>
      <c r="J247" s="2"/>
    </row>
    <row r="248" spans="1:10" x14ac:dyDescent="0.3">
      <c r="A248" s="2"/>
      <c r="B248" s="2"/>
      <c r="C248" s="2"/>
      <c r="D248" s="2"/>
      <c r="E248" s="2"/>
      <c r="F248" s="2"/>
      <c r="G248" s="2"/>
      <c r="H248" s="2"/>
      <c r="I248" s="2"/>
      <c r="J248" s="2"/>
    </row>
    <row r="249" spans="1:10" x14ac:dyDescent="0.3">
      <c r="A249" s="2"/>
      <c r="B249" s="2"/>
      <c r="C249" s="2"/>
      <c r="D249" s="2"/>
      <c r="E249" s="2"/>
      <c r="F249" s="2"/>
      <c r="G249" s="2"/>
      <c r="H249" s="2"/>
      <c r="I249" s="2"/>
      <c r="J249" s="2"/>
    </row>
    <row r="250" spans="1:10" x14ac:dyDescent="0.3">
      <c r="A250" s="2"/>
      <c r="B250" s="2"/>
      <c r="C250" s="2"/>
      <c r="D250" s="2"/>
      <c r="E250" s="2"/>
      <c r="F250" s="2"/>
      <c r="G250" s="2"/>
      <c r="H250" s="2"/>
      <c r="I250" s="2"/>
      <c r="J250" s="2"/>
    </row>
    <row r="251" spans="1:10" x14ac:dyDescent="0.3">
      <c r="A251" s="2"/>
      <c r="B251" s="2"/>
      <c r="C251" s="2"/>
      <c r="D251" s="2"/>
      <c r="E251" s="2"/>
      <c r="F251" s="2"/>
      <c r="G251" s="2"/>
      <c r="H251" s="2"/>
      <c r="I251" s="2"/>
      <c r="J251" s="2"/>
    </row>
    <row r="252" spans="1:10" x14ac:dyDescent="0.3">
      <c r="A252" s="2"/>
      <c r="B252" s="2"/>
      <c r="C252" s="2"/>
      <c r="D252" s="2"/>
      <c r="E252" s="2"/>
      <c r="F252" s="2"/>
      <c r="G252" s="2"/>
      <c r="H252" s="2"/>
      <c r="I252" s="2"/>
      <c r="J252" s="2"/>
    </row>
    <row r="253" spans="1:10" x14ac:dyDescent="0.3">
      <c r="A253" s="2"/>
      <c r="B253" s="2"/>
      <c r="C253" s="2"/>
      <c r="D253" s="2"/>
      <c r="E253" s="2"/>
      <c r="F253" s="2"/>
      <c r="G253" s="2"/>
      <c r="H253" s="2"/>
      <c r="I253" s="2"/>
      <c r="J253" s="2"/>
    </row>
    <row r="254" spans="1:10" x14ac:dyDescent="0.3">
      <c r="A254" s="2"/>
      <c r="B254" s="2"/>
      <c r="C254" s="2"/>
      <c r="D254" s="2"/>
      <c r="E254" s="2"/>
      <c r="F254" s="2"/>
      <c r="G254" s="2"/>
      <c r="H254" s="2"/>
      <c r="I254" s="2"/>
      <c r="J254" s="2"/>
    </row>
    <row r="255" spans="1:10" x14ac:dyDescent="0.3">
      <c r="A255" s="2"/>
      <c r="B255" s="2"/>
      <c r="C255" s="2"/>
      <c r="D255" s="2"/>
      <c r="E255" s="2"/>
      <c r="F255" s="2"/>
      <c r="G255" s="2"/>
      <c r="H255" s="2"/>
      <c r="I255" s="2"/>
      <c r="J255" s="2"/>
    </row>
    <row r="256" spans="1:10" x14ac:dyDescent="0.3">
      <c r="A256" s="2"/>
      <c r="B256" s="2"/>
      <c r="C256" s="2"/>
      <c r="D256" s="2"/>
      <c r="E256" s="2"/>
      <c r="F256" s="2"/>
      <c r="G256" s="2"/>
      <c r="H256" s="2"/>
      <c r="I256" s="2"/>
      <c r="J256" s="2"/>
    </row>
    <row r="257" spans="1:10" x14ac:dyDescent="0.3">
      <c r="A257" s="2"/>
      <c r="B257" s="2"/>
      <c r="C257" s="2"/>
      <c r="D257" s="2"/>
      <c r="E257" s="2"/>
      <c r="F257" s="2"/>
      <c r="G257" s="2"/>
      <c r="H257" s="2"/>
      <c r="I257" s="2"/>
      <c r="J257" s="2"/>
    </row>
    <row r="258" spans="1:10" x14ac:dyDescent="0.3">
      <c r="A258" s="2"/>
      <c r="B258" s="2"/>
      <c r="C258" s="2"/>
      <c r="D258" s="2"/>
      <c r="E258" s="2"/>
      <c r="F258" s="2"/>
      <c r="G258" s="2"/>
      <c r="H258" s="2"/>
      <c r="I258" s="2"/>
      <c r="J258" s="2"/>
    </row>
    <row r="259" spans="1:10" x14ac:dyDescent="0.3">
      <c r="A259" s="2"/>
      <c r="B259" s="2"/>
      <c r="C259" s="2"/>
      <c r="D259" s="2"/>
      <c r="E259" s="2"/>
      <c r="F259" s="2"/>
      <c r="G259" s="2"/>
      <c r="H259" s="2"/>
      <c r="I259" s="2"/>
      <c r="J259" s="2"/>
    </row>
    <row r="260" spans="1:10" x14ac:dyDescent="0.3">
      <c r="A260" s="2"/>
      <c r="B260" s="2"/>
      <c r="C260" s="2"/>
      <c r="D260" s="2"/>
      <c r="E260" s="2"/>
      <c r="F260" s="2"/>
      <c r="G260" s="2"/>
      <c r="H260" s="2"/>
      <c r="I260" s="2"/>
      <c r="J260" s="2"/>
    </row>
    <row r="261" spans="1:10" x14ac:dyDescent="0.3">
      <c r="A261" s="2"/>
      <c r="B261" s="2"/>
      <c r="C261" s="2"/>
      <c r="D261" s="2"/>
      <c r="E261" s="2"/>
      <c r="F261" s="2"/>
      <c r="G261" s="2"/>
      <c r="H261" s="2"/>
      <c r="I261" s="2"/>
      <c r="J261" s="2"/>
    </row>
    <row r="262" spans="1:10" x14ac:dyDescent="0.3">
      <c r="A262" s="2"/>
      <c r="B262" s="2"/>
      <c r="C262" s="2"/>
      <c r="D262" s="2"/>
      <c r="E262" s="2"/>
      <c r="F262" s="2"/>
      <c r="G262" s="2"/>
      <c r="H262" s="2"/>
      <c r="I262" s="2"/>
      <c r="J262" s="2"/>
    </row>
    <row r="263" spans="1:10" x14ac:dyDescent="0.3">
      <c r="A263" s="2"/>
      <c r="B263" s="2"/>
      <c r="C263" s="2"/>
      <c r="D263" s="2"/>
      <c r="E263" s="2"/>
      <c r="F263" s="2"/>
      <c r="G263" s="2"/>
      <c r="H263" s="2"/>
      <c r="I263" s="2"/>
      <c r="J263" s="2"/>
    </row>
    <row r="264" spans="1:10" x14ac:dyDescent="0.3">
      <c r="A264" s="2"/>
      <c r="B264" s="2"/>
      <c r="C264" s="2"/>
      <c r="D264" s="2"/>
      <c r="E264" s="2"/>
      <c r="F264" s="2"/>
      <c r="G264" s="2"/>
      <c r="H264" s="2"/>
      <c r="I264" s="2"/>
      <c r="J264" s="2"/>
    </row>
    <row r="265" spans="1:10" x14ac:dyDescent="0.3">
      <c r="A265" s="2"/>
      <c r="B265" s="2"/>
      <c r="C265" s="2"/>
      <c r="D265" s="2"/>
      <c r="E265" s="2"/>
      <c r="F265" s="2"/>
      <c r="G265" s="2"/>
      <c r="H265" s="2"/>
      <c r="I265" s="2"/>
      <c r="J265" s="2"/>
    </row>
    <row r="266" spans="1:10" x14ac:dyDescent="0.3">
      <c r="A266" s="2"/>
      <c r="B266" s="2"/>
      <c r="C266" s="2"/>
      <c r="D266" s="2"/>
      <c r="E266" s="2"/>
      <c r="F266" s="2"/>
      <c r="G266" s="2"/>
      <c r="H266" s="2"/>
      <c r="I266" s="2"/>
      <c r="J266" s="2"/>
    </row>
    <row r="267" spans="1:10" x14ac:dyDescent="0.3">
      <c r="A267" s="2"/>
      <c r="B267" s="2"/>
      <c r="C267" s="2"/>
      <c r="D267" s="2"/>
      <c r="E267" s="2"/>
      <c r="F267" s="2"/>
      <c r="G267" s="2"/>
      <c r="H267" s="2"/>
      <c r="I267" s="2"/>
      <c r="J267" s="2"/>
    </row>
    <row r="268" spans="1:10" x14ac:dyDescent="0.3">
      <c r="A268" s="2"/>
      <c r="B268" s="2"/>
      <c r="C268" s="2"/>
      <c r="D268" s="2"/>
      <c r="E268" s="2"/>
      <c r="F268" s="2"/>
      <c r="G268" s="2"/>
      <c r="H268" s="2"/>
      <c r="I268" s="2"/>
      <c r="J268" s="2"/>
    </row>
    <row r="269" spans="1:10" x14ac:dyDescent="0.3">
      <c r="A269" s="2"/>
      <c r="B269" s="2"/>
      <c r="C269" s="2"/>
      <c r="D269" s="2"/>
      <c r="E269" s="2"/>
      <c r="F269" s="2"/>
      <c r="G269" s="2"/>
      <c r="H269" s="2"/>
      <c r="I269" s="2"/>
      <c r="J269" s="2"/>
    </row>
    <row r="270" spans="1:10" x14ac:dyDescent="0.3">
      <c r="A270" s="2"/>
      <c r="B270" s="2"/>
      <c r="C270" s="2"/>
      <c r="D270" s="2"/>
      <c r="E270" s="2"/>
      <c r="F270" s="2"/>
      <c r="G270" s="2"/>
      <c r="H270" s="2"/>
      <c r="I270" s="2"/>
      <c r="J270" s="2"/>
    </row>
    <row r="271" spans="1:10" x14ac:dyDescent="0.3">
      <c r="A271" s="2"/>
      <c r="B271" s="2"/>
      <c r="C271" s="2"/>
      <c r="D271" s="2"/>
      <c r="E271" s="2"/>
      <c r="F271" s="2"/>
      <c r="G271" s="2"/>
      <c r="H271" s="2"/>
      <c r="I271" s="2"/>
      <c r="J271" s="2"/>
    </row>
    <row r="272" spans="1:10" x14ac:dyDescent="0.3">
      <c r="A272" s="2"/>
      <c r="B272" s="2"/>
      <c r="C272" s="2"/>
      <c r="D272" s="2"/>
      <c r="E272" s="2"/>
      <c r="F272" s="2"/>
      <c r="G272" s="2"/>
      <c r="H272" s="2"/>
      <c r="I272" s="2"/>
      <c r="J272" s="2"/>
    </row>
    <row r="273" spans="1:10" x14ac:dyDescent="0.3">
      <c r="A273" s="2"/>
      <c r="B273" s="2"/>
      <c r="C273" s="2"/>
      <c r="D273" s="2"/>
      <c r="E273" s="2"/>
      <c r="F273" s="2"/>
      <c r="G273" s="2"/>
      <c r="H273" s="2"/>
      <c r="I273" s="2"/>
      <c r="J273" s="2"/>
    </row>
    <row r="274" spans="1:10" x14ac:dyDescent="0.3">
      <c r="A274" s="2"/>
      <c r="B274" s="2"/>
      <c r="C274" s="2"/>
      <c r="D274" s="2"/>
      <c r="E274" s="2"/>
      <c r="F274" s="2"/>
      <c r="G274" s="2"/>
      <c r="H274" s="2"/>
      <c r="I274" s="2"/>
      <c r="J274" s="2"/>
    </row>
    <row r="275" spans="1:10" x14ac:dyDescent="0.3">
      <c r="A275" s="2"/>
      <c r="B275" s="2"/>
      <c r="C275" s="2"/>
      <c r="D275" s="2"/>
      <c r="E275" s="2"/>
      <c r="F275" s="2"/>
      <c r="G275" s="2"/>
      <c r="H275" s="2"/>
      <c r="I275" s="2"/>
      <c r="J275" s="2"/>
    </row>
    <row r="276" spans="1:10" x14ac:dyDescent="0.3">
      <c r="A276" s="2"/>
      <c r="B276" s="2"/>
      <c r="C276" s="2"/>
      <c r="D276" s="2"/>
      <c r="E276" s="2"/>
      <c r="F276" s="2"/>
      <c r="G276" s="2"/>
      <c r="H276" s="2"/>
      <c r="I276" s="2"/>
      <c r="J276" s="2"/>
    </row>
  </sheetData>
  <sheetProtection algorithmName="SHA-512" hashValue="AXzxQolDtGBUg7nP2HV73uIwzBXpjyAY1cOnOlW79UKXZRe4HJ1vlYwXVhdaExShPMZpKYq1uKFIc0FsyLbcIQ==" saltValue="RrQQKK7EMGiivpGhP9XKyA==" spinCount="100000" sheet="1" objects="1" scenarios="1"/>
  <protectedRanges>
    <protectedRange sqref="J98" name="Range28"/>
    <protectedRange sqref="J88:J90" name="Range24"/>
    <protectedRange sqref="J82:J83" name="Range22"/>
    <protectedRange sqref="G32:J33" name="Range14"/>
    <protectedRange sqref="C28:D28" name="Range12"/>
    <protectedRange sqref="I20:J22" name="Range10"/>
    <protectedRange sqref="I17:J19" name="Range8"/>
    <protectedRange sqref="I10:J13" name="Range6"/>
    <protectedRange sqref="I8:J8" name="Range4"/>
    <protectedRange sqref="I7:J7" name="Range3"/>
    <protectedRange sqref="G10:H13" name="Range5"/>
    <protectedRange sqref="H17:H19 G18:G19" name="Range7"/>
    <protectedRange sqref="G17 H20:H22 G21:G22" name="Range9"/>
    <protectedRange sqref="A28:B28" name="Range11"/>
    <protectedRange sqref="E28:J28" name="Range13"/>
    <protectedRange sqref="G34:J34" name="Range15"/>
    <protectedRange sqref="J79:J81" name="Range21"/>
    <protectedRange sqref="J84:J87" name="Range23"/>
    <protectedRange sqref="C94:J95" name="Range25"/>
  </protectedRanges>
  <sortState xmlns:xlrd2="http://schemas.microsoft.com/office/spreadsheetml/2017/richdata2" ref="C98:J99">
    <sortCondition ref="C98:C99"/>
  </sortState>
  <mergeCells count="191">
    <mergeCell ref="I2:J2"/>
    <mergeCell ref="C9:F9"/>
    <mergeCell ref="G9:J9"/>
    <mergeCell ref="C45:J45"/>
    <mergeCell ref="E54:J54"/>
    <mergeCell ref="A17:B19"/>
    <mergeCell ref="C17:F19"/>
    <mergeCell ref="G31:J31"/>
    <mergeCell ref="C31:F31"/>
    <mergeCell ref="A30:J30"/>
    <mergeCell ref="G38:J38"/>
    <mergeCell ref="G36:J36"/>
    <mergeCell ref="G37:J37"/>
    <mergeCell ref="C36:F36"/>
    <mergeCell ref="C37:F37"/>
    <mergeCell ref="C38:F38"/>
    <mergeCell ref="A31:B31"/>
    <mergeCell ref="C32:D33"/>
    <mergeCell ref="A32:B34"/>
    <mergeCell ref="E32:F33"/>
    <mergeCell ref="C41:J41"/>
    <mergeCell ref="A25:B25"/>
    <mergeCell ref="A49:D49"/>
    <mergeCell ref="A42:B45"/>
    <mergeCell ref="C99:J99"/>
    <mergeCell ref="C7:F8"/>
    <mergeCell ref="A96:J96"/>
    <mergeCell ref="A97:J97"/>
    <mergeCell ref="A98:B98"/>
    <mergeCell ref="C39:F39"/>
    <mergeCell ref="A64:B64"/>
    <mergeCell ref="A61:B61"/>
    <mergeCell ref="A62:B62"/>
    <mergeCell ref="A63:B63"/>
    <mergeCell ref="C62:D62"/>
    <mergeCell ref="C57:D57"/>
    <mergeCell ref="E62:F62"/>
    <mergeCell ref="B82:G83"/>
    <mergeCell ref="J82:J83"/>
    <mergeCell ref="C43:F43"/>
    <mergeCell ref="A66:J66"/>
    <mergeCell ref="E61:F61"/>
    <mergeCell ref="C64:D64"/>
    <mergeCell ref="A65:J65"/>
    <mergeCell ref="C34:F34"/>
    <mergeCell ref="A50:D51"/>
    <mergeCell ref="C42:J42"/>
    <mergeCell ref="C44:F44"/>
    <mergeCell ref="A101:J101"/>
    <mergeCell ref="A91:J91"/>
    <mergeCell ref="G43:J43"/>
    <mergeCell ref="A55:B55"/>
    <mergeCell ref="C55:D55"/>
    <mergeCell ref="A54:B54"/>
    <mergeCell ref="C54:D54"/>
    <mergeCell ref="A56:B56"/>
    <mergeCell ref="A47:J47"/>
    <mergeCell ref="A48:J48"/>
    <mergeCell ref="C46:F46"/>
    <mergeCell ref="E63:F63"/>
    <mergeCell ref="C63:D63"/>
    <mergeCell ref="C93:J93"/>
    <mergeCell ref="A94:B94"/>
    <mergeCell ref="A95:B95"/>
    <mergeCell ref="G75:J75"/>
    <mergeCell ref="B84:G85"/>
    <mergeCell ref="B88:G90"/>
    <mergeCell ref="A93:B93"/>
    <mergeCell ref="J78:K78"/>
    <mergeCell ref="G44:J44"/>
    <mergeCell ref="A99:B99"/>
    <mergeCell ref="C98:J98"/>
    <mergeCell ref="A46:B46"/>
    <mergeCell ref="A41:B41"/>
    <mergeCell ref="G32:I34"/>
    <mergeCell ref="J32:J34"/>
    <mergeCell ref="C25:D25"/>
    <mergeCell ref="A20:B22"/>
    <mergeCell ref="C27:D27"/>
    <mergeCell ref="E25:J25"/>
    <mergeCell ref="A24:J24"/>
    <mergeCell ref="E27:J27"/>
    <mergeCell ref="A27:B27"/>
    <mergeCell ref="A28:B28"/>
    <mergeCell ref="C28:D28"/>
    <mergeCell ref="C26:D26"/>
    <mergeCell ref="A23:J23"/>
    <mergeCell ref="G17:I22"/>
    <mergeCell ref="J17:J22"/>
    <mergeCell ref="E28:J28"/>
    <mergeCell ref="G46:J46"/>
    <mergeCell ref="E49:J49"/>
    <mergeCell ref="E50:J50"/>
    <mergeCell ref="E51:J51"/>
    <mergeCell ref="A57:B57"/>
    <mergeCell ref="A58:J58"/>
    <mergeCell ref="G63:J63"/>
    <mergeCell ref="E55:J55"/>
    <mergeCell ref="A53:J53"/>
    <mergeCell ref="A59:J59"/>
    <mergeCell ref="A60:J60"/>
    <mergeCell ref="G62:J62"/>
    <mergeCell ref="A52:J52"/>
    <mergeCell ref="E56:J56"/>
    <mergeCell ref="E57:J57"/>
    <mergeCell ref="G61:J61"/>
    <mergeCell ref="C56:D56"/>
    <mergeCell ref="A15:J15"/>
    <mergeCell ref="C16:F16"/>
    <mergeCell ref="A10:B13"/>
    <mergeCell ref="A3:J3"/>
    <mergeCell ref="C10:F10"/>
    <mergeCell ref="C12:F12"/>
    <mergeCell ref="C13:F13"/>
    <mergeCell ref="A6:B6"/>
    <mergeCell ref="A4:J4"/>
    <mergeCell ref="A5:J5"/>
    <mergeCell ref="G7:I8"/>
    <mergeCell ref="J7:J8"/>
    <mergeCell ref="J10:J13"/>
    <mergeCell ref="G10:I12"/>
    <mergeCell ref="G13:I13"/>
    <mergeCell ref="C94:J94"/>
    <mergeCell ref="C95:J95"/>
    <mergeCell ref="E67:H67"/>
    <mergeCell ref="E68:H68"/>
    <mergeCell ref="A70:J70"/>
    <mergeCell ref="B78:G78"/>
    <mergeCell ref="B79:G81"/>
    <mergeCell ref="H79:I81"/>
    <mergeCell ref="A67:B67"/>
    <mergeCell ref="G72:J72"/>
    <mergeCell ref="I69:J69"/>
    <mergeCell ref="E69:H69"/>
    <mergeCell ref="A68:B68"/>
    <mergeCell ref="C69:D69"/>
    <mergeCell ref="A73:A74"/>
    <mergeCell ref="D72:F72"/>
    <mergeCell ref="C68:D68"/>
    <mergeCell ref="C67:D67"/>
    <mergeCell ref="I67:J67"/>
    <mergeCell ref="J80:J81"/>
    <mergeCell ref="A79:A81"/>
    <mergeCell ref="D75:F75"/>
    <mergeCell ref="A71:J71"/>
    <mergeCell ref="B72:C72"/>
    <mergeCell ref="B86:C86"/>
    <mergeCell ref="B75:C75"/>
    <mergeCell ref="A76:J76"/>
    <mergeCell ref="A77:J77"/>
    <mergeCell ref="C61:D61"/>
    <mergeCell ref="A88:A90"/>
    <mergeCell ref="A69:B69"/>
    <mergeCell ref="D73:F74"/>
    <mergeCell ref="H78:I78"/>
    <mergeCell ref="G73:J74"/>
    <mergeCell ref="I68:J68"/>
    <mergeCell ref="A82:A83"/>
    <mergeCell ref="H82:I83"/>
    <mergeCell ref="H88:I90"/>
    <mergeCell ref="J88:J90"/>
    <mergeCell ref="G64:J64"/>
    <mergeCell ref="J84:J87"/>
    <mergeCell ref="E64:F64"/>
    <mergeCell ref="A84:A87"/>
    <mergeCell ref="H84:I87"/>
    <mergeCell ref="B87:G87"/>
    <mergeCell ref="B1:C1"/>
    <mergeCell ref="E1:J1"/>
    <mergeCell ref="E2:H2"/>
    <mergeCell ref="B2:D2"/>
    <mergeCell ref="A92:J92"/>
    <mergeCell ref="A100:J100"/>
    <mergeCell ref="C11:F11"/>
    <mergeCell ref="G16:J16"/>
    <mergeCell ref="A7:B8"/>
    <mergeCell ref="C6:F6"/>
    <mergeCell ref="G6:J6"/>
    <mergeCell ref="G39:J39"/>
    <mergeCell ref="A36:B40"/>
    <mergeCell ref="A35:B35"/>
    <mergeCell ref="C35:J35"/>
    <mergeCell ref="G40:J40"/>
    <mergeCell ref="C40:F40"/>
    <mergeCell ref="C20:F22"/>
    <mergeCell ref="E26:J26"/>
    <mergeCell ref="A26:B26"/>
    <mergeCell ref="A14:J14"/>
    <mergeCell ref="A29:J29"/>
    <mergeCell ref="B73:C74"/>
    <mergeCell ref="D86:G86"/>
  </mergeCells>
  <dataValidations xWindow="804" yWindow="665" count="11">
    <dataValidation allowBlank="1" showInputMessage="1" showErrorMessage="1" prompt="Check all that applies " sqref="C35" xr:uid="{00000000-0002-0000-0000-000016000000}"/>
    <dataValidation allowBlank="1" showInputMessage="1" showErrorMessage="1" prompt="Select documentation of meeting/activity from drop-down menu (back-up documentaiton required)" sqref="K50" xr:uid="{00000000-0002-0000-0000-000017000000}"/>
    <dataValidation type="list" allowBlank="1" showInputMessage="1" showErrorMessage="1" sqref="O16" xr:uid="{00000000-0002-0000-0000-00001C000000}">
      <formula1>TFrame</formula1>
    </dataValidation>
    <dataValidation allowBlank="1" showErrorMessage="1" prompt="Please select &quot;Activity&quot; from the drop-down menu." sqref="C26:D27" xr:uid="{00000000-0002-0000-0000-000000000000}"/>
    <dataValidation allowBlank="1" showErrorMessage="1" sqref="E26:J28" xr:uid="{00000000-0002-0000-0000-000001000000}"/>
    <dataValidation allowBlank="1" showInputMessage="1" showErrorMessage="1" prompt="The letter should be in multiple languages and include the disclaimer for accessibility and accomodations._x000a_" sqref="J79:J80" xr:uid="{8B5E0333-48BE-4CBA-9BE6-292104A07B69}"/>
    <dataValidation allowBlank="1" showInputMessage="1" showErrorMessage="1" prompt="Samples should include completed surveys in each of the following languages: English, Spanish, and Haitian-Creole." sqref="J88:J90" xr:uid="{68191748-000A-4FB9-89F8-A9B5ABD11A51}"/>
    <dataValidation showDropDown="1" showErrorMessage="1" sqref="D1" xr:uid="{147D2D8D-89FC-430E-B31B-DE659AC6F851}"/>
    <dataValidation allowBlank="1" prompt="Please select &quot;School Name&quot; from the drop-down menu." sqref="E1:J1" xr:uid="{3A57926E-7281-45AE-BF85-42CC01E889D3}"/>
    <dataValidation type="list" allowBlank="1" showInputMessage="1" showErrorMessage="1" prompt="Please select the school location number from the drop-down menu." sqref="B1:C1" xr:uid="{95522AE4-7DCA-4948-A13E-A7FA18D9D0A3}">
      <formula1>Loc.</formula1>
    </dataValidation>
    <dataValidation allowBlank="1" showInputMessage="1" showErrorMessage="1" prompt="Please explain the Plan of Action that will be implemented to address the identified barrier. " sqref="C94:J94 C95:J95" xr:uid="{FEED6F19-3A58-4E3C-8FFB-9ED5D1383508}"/>
  </dataValidations>
  <hyperlinks>
    <hyperlink ref="D86" r:id="rId1" xr:uid="{0916C171-5120-41D9-93DF-6661D8AC08EE}"/>
    <hyperlink ref="D86:G86" r:id="rId2" display="https://flfast.org/fsa.html" xr:uid="{900B6090-D28B-47AA-800B-212E2E2070AC}"/>
    <hyperlink ref="B84:G85" r:id="rId3" location="!/fullWidth/3937" display="Parent Correspondence and Documentation of Additional Educational Assistance to students identified as not meeting State Standards  Click here for more information: https://arda.dadeschools.net/#!/fullWidth/3937 " xr:uid="{15D9AAFC-4CD3-4D82-BB1F-267DBCD85EE4}"/>
  </hyperlinks>
  <printOptions horizontalCentered="1"/>
  <pageMargins left="0.5" right="0.25" top="0.93" bottom="0.5" header="0.3" footer="0.3"/>
  <pageSetup scale="89" fitToHeight="0" orientation="portrait" horizontalDpi="1200" verticalDpi="1200" r:id="rId4"/>
  <headerFooter>
    <oddHeader xml:space="preserve">&amp;L&amp;G&amp;C&amp;"Arial Narrow,Bold"DIVISION OF STUDENT AND FAMILY SUPPORT PROGRAMS
2025-2026 TITLE I SCHOOL-LEVEL PARENT AND FAMILY ENGAGEMENT PLAN (PFEP)
</oddHeader>
    <oddFooter>&amp;R
&amp;P</oddFooter>
  </headerFooter>
  <rowBreaks count="4" manualBreakCount="4">
    <brk id="28" max="10" man="1"/>
    <brk id="46" max="10" man="1"/>
    <brk id="64" max="10" man="1"/>
    <brk id="90" max="10"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318" r:id="rId8" name="Check Box 294">
              <controlPr defaultSize="0" autoFill="0" autoLine="0" autoPict="0">
                <anchor moveWithCells="1">
                  <from>
                    <xdr:col>4</xdr:col>
                    <xdr:colOff>45720</xdr:colOff>
                    <xdr:row>31</xdr:row>
                    <xdr:rowOff>0</xdr:rowOff>
                  </from>
                  <to>
                    <xdr:col>5</xdr:col>
                    <xdr:colOff>83820</xdr:colOff>
                    <xdr:row>31</xdr:row>
                    <xdr:rowOff>182880</xdr:rowOff>
                  </to>
                </anchor>
              </controlPr>
            </control>
          </mc:Choice>
        </mc:AlternateContent>
        <mc:AlternateContent xmlns:mc="http://schemas.openxmlformats.org/markup-compatibility/2006">
          <mc:Choice Requires="x14">
            <control shapeId="1319" r:id="rId9" name="Check Box 295">
              <controlPr locked="0" defaultSize="0" autoFill="0" autoLine="0" autoPict="0">
                <anchor moveWithCells="1">
                  <from>
                    <xdr:col>2</xdr:col>
                    <xdr:colOff>45720</xdr:colOff>
                    <xdr:row>31</xdr:row>
                    <xdr:rowOff>0</xdr:rowOff>
                  </from>
                  <to>
                    <xdr:col>2</xdr:col>
                    <xdr:colOff>685800</xdr:colOff>
                    <xdr:row>31</xdr:row>
                    <xdr:rowOff>182880</xdr:rowOff>
                  </to>
                </anchor>
              </controlPr>
            </control>
          </mc:Choice>
        </mc:AlternateContent>
        <mc:AlternateContent xmlns:mc="http://schemas.openxmlformats.org/markup-compatibility/2006">
          <mc:Choice Requires="x14">
            <control shapeId="1328" r:id="rId10" name="Check Box 304">
              <controlPr locked="0" defaultSize="0" autoFill="0" autoLine="0" autoPict="0">
                <anchor moveWithCells="1">
                  <from>
                    <xdr:col>2</xdr:col>
                    <xdr:colOff>45720</xdr:colOff>
                    <xdr:row>36</xdr:row>
                    <xdr:rowOff>0</xdr:rowOff>
                  </from>
                  <to>
                    <xdr:col>2</xdr:col>
                    <xdr:colOff>274320</xdr:colOff>
                    <xdr:row>36</xdr:row>
                    <xdr:rowOff>182880</xdr:rowOff>
                  </to>
                </anchor>
              </controlPr>
            </control>
          </mc:Choice>
        </mc:AlternateContent>
        <mc:AlternateContent xmlns:mc="http://schemas.openxmlformats.org/markup-compatibility/2006">
          <mc:Choice Requires="x14">
            <control shapeId="1331" r:id="rId11" name="Check Box 307">
              <controlPr locked="0" defaultSize="0" autoFill="0" autoLine="0" autoPict="0">
                <anchor moveWithCells="1">
                  <from>
                    <xdr:col>2</xdr:col>
                    <xdr:colOff>45720</xdr:colOff>
                    <xdr:row>37</xdr:row>
                    <xdr:rowOff>0</xdr:rowOff>
                  </from>
                  <to>
                    <xdr:col>2</xdr:col>
                    <xdr:colOff>274320</xdr:colOff>
                    <xdr:row>37</xdr:row>
                    <xdr:rowOff>182880</xdr:rowOff>
                  </to>
                </anchor>
              </controlPr>
            </control>
          </mc:Choice>
        </mc:AlternateContent>
        <mc:AlternateContent xmlns:mc="http://schemas.openxmlformats.org/markup-compatibility/2006">
          <mc:Choice Requires="x14">
            <control shapeId="1334" r:id="rId12" name="Check Box 310">
              <controlPr locked="0" defaultSize="0" autoFill="0" autoLine="0" autoPict="0">
                <anchor moveWithCells="1">
                  <from>
                    <xdr:col>2</xdr:col>
                    <xdr:colOff>45720</xdr:colOff>
                    <xdr:row>38</xdr:row>
                    <xdr:rowOff>0</xdr:rowOff>
                  </from>
                  <to>
                    <xdr:col>2</xdr:col>
                    <xdr:colOff>274320</xdr:colOff>
                    <xdr:row>38</xdr:row>
                    <xdr:rowOff>182880</xdr:rowOff>
                  </to>
                </anchor>
              </controlPr>
            </control>
          </mc:Choice>
        </mc:AlternateContent>
        <mc:AlternateContent xmlns:mc="http://schemas.openxmlformats.org/markup-compatibility/2006">
          <mc:Choice Requires="x14">
            <control shapeId="1337" r:id="rId13" name="Check Box 313">
              <controlPr locked="0" defaultSize="0" autoFill="0" autoLine="0" autoPict="0">
                <anchor moveWithCells="1">
                  <from>
                    <xdr:col>2</xdr:col>
                    <xdr:colOff>45720</xdr:colOff>
                    <xdr:row>39</xdr:row>
                    <xdr:rowOff>0</xdr:rowOff>
                  </from>
                  <to>
                    <xdr:col>2</xdr:col>
                    <xdr:colOff>274320</xdr:colOff>
                    <xdr:row>39</xdr:row>
                    <xdr:rowOff>182880</xdr:rowOff>
                  </to>
                </anchor>
              </controlPr>
            </control>
          </mc:Choice>
        </mc:AlternateContent>
        <mc:AlternateContent xmlns:mc="http://schemas.openxmlformats.org/markup-compatibility/2006">
          <mc:Choice Requires="x14">
            <control shapeId="1349" r:id="rId14" name="Check Box 325">
              <controlPr locked="0" defaultSize="0" autoFill="0" autoLine="0" autoPict="0">
                <anchor moveWithCells="1">
                  <from>
                    <xdr:col>2</xdr:col>
                    <xdr:colOff>45720</xdr:colOff>
                    <xdr:row>43</xdr:row>
                    <xdr:rowOff>0</xdr:rowOff>
                  </from>
                  <to>
                    <xdr:col>2</xdr:col>
                    <xdr:colOff>274320</xdr:colOff>
                    <xdr:row>43</xdr:row>
                    <xdr:rowOff>182880</xdr:rowOff>
                  </to>
                </anchor>
              </controlPr>
            </control>
          </mc:Choice>
        </mc:AlternateContent>
        <mc:AlternateContent xmlns:mc="http://schemas.openxmlformats.org/markup-compatibility/2006">
          <mc:Choice Requires="x14">
            <control shapeId="1352" r:id="rId15" name="Check Box 328">
              <controlPr locked="0" defaultSize="0" autoFill="0" autoLine="0" autoPict="0">
                <anchor moveWithCells="1">
                  <from>
                    <xdr:col>2</xdr:col>
                    <xdr:colOff>45720</xdr:colOff>
                    <xdr:row>43</xdr:row>
                    <xdr:rowOff>0</xdr:rowOff>
                  </from>
                  <to>
                    <xdr:col>2</xdr:col>
                    <xdr:colOff>274320</xdr:colOff>
                    <xdr:row>43</xdr:row>
                    <xdr:rowOff>182880</xdr:rowOff>
                  </to>
                </anchor>
              </controlPr>
            </control>
          </mc:Choice>
        </mc:AlternateContent>
        <mc:AlternateContent xmlns:mc="http://schemas.openxmlformats.org/markup-compatibility/2006">
          <mc:Choice Requires="x14">
            <control shapeId="1355" r:id="rId16" name="Check Box 331">
              <controlPr locked="0" defaultSize="0" autoFill="0" autoLine="0" autoPict="0">
                <anchor moveWithCells="1">
                  <from>
                    <xdr:col>2</xdr:col>
                    <xdr:colOff>45720</xdr:colOff>
                    <xdr:row>44</xdr:row>
                    <xdr:rowOff>0</xdr:rowOff>
                  </from>
                  <to>
                    <xdr:col>2</xdr:col>
                    <xdr:colOff>274320</xdr:colOff>
                    <xdr:row>44</xdr:row>
                    <xdr:rowOff>182880</xdr:rowOff>
                  </to>
                </anchor>
              </controlPr>
            </control>
          </mc:Choice>
        </mc:AlternateContent>
        <mc:AlternateContent xmlns:mc="http://schemas.openxmlformats.org/markup-compatibility/2006">
          <mc:Choice Requires="x14">
            <control shapeId="1606" r:id="rId17" name="Check Box 582">
              <controlPr locked="0" defaultSize="0" autoFill="0" autoLine="0" autoPict="0">
                <anchor moveWithCells="1">
                  <from>
                    <xdr:col>2</xdr:col>
                    <xdr:colOff>45720</xdr:colOff>
                    <xdr:row>35</xdr:row>
                    <xdr:rowOff>0</xdr:rowOff>
                  </from>
                  <to>
                    <xdr:col>2</xdr:col>
                    <xdr:colOff>274320</xdr:colOff>
                    <xdr:row>35</xdr:row>
                    <xdr:rowOff>182880</xdr:rowOff>
                  </to>
                </anchor>
              </controlPr>
            </control>
          </mc:Choice>
        </mc:AlternateContent>
        <mc:AlternateContent xmlns:mc="http://schemas.openxmlformats.org/markup-compatibility/2006">
          <mc:Choice Requires="x14">
            <control shapeId="1632" r:id="rId18" name="Check Box 608">
              <controlPr locked="0" defaultSize="0" autoFill="0" autoLine="0" autoPict="0">
                <anchor moveWithCells="1">
                  <from>
                    <xdr:col>6</xdr:col>
                    <xdr:colOff>7620</xdr:colOff>
                    <xdr:row>35</xdr:row>
                    <xdr:rowOff>7620</xdr:rowOff>
                  </from>
                  <to>
                    <xdr:col>7</xdr:col>
                    <xdr:colOff>144780</xdr:colOff>
                    <xdr:row>35</xdr:row>
                    <xdr:rowOff>190500</xdr:rowOff>
                  </to>
                </anchor>
              </controlPr>
            </control>
          </mc:Choice>
        </mc:AlternateContent>
        <mc:AlternateContent xmlns:mc="http://schemas.openxmlformats.org/markup-compatibility/2006">
          <mc:Choice Requires="x14">
            <control shapeId="1633" r:id="rId19" name="Check Box 609">
              <controlPr locked="0" defaultSize="0" autoFill="0" autoLine="0" autoPict="0">
                <anchor moveWithCells="1">
                  <from>
                    <xdr:col>6</xdr:col>
                    <xdr:colOff>7620</xdr:colOff>
                    <xdr:row>36</xdr:row>
                    <xdr:rowOff>7620</xdr:rowOff>
                  </from>
                  <to>
                    <xdr:col>7</xdr:col>
                    <xdr:colOff>144780</xdr:colOff>
                    <xdr:row>36</xdr:row>
                    <xdr:rowOff>198120</xdr:rowOff>
                  </to>
                </anchor>
              </controlPr>
            </control>
          </mc:Choice>
        </mc:AlternateContent>
        <mc:AlternateContent xmlns:mc="http://schemas.openxmlformats.org/markup-compatibility/2006">
          <mc:Choice Requires="x14">
            <control shapeId="1634" r:id="rId20" name="Check Box 610">
              <controlPr locked="0" defaultSize="0" autoFill="0" autoLine="0" autoPict="0">
                <anchor moveWithCells="1">
                  <from>
                    <xdr:col>6</xdr:col>
                    <xdr:colOff>7620</xdr:colOff>
                    <xdr:row>37</xdr:row>
                    <xdr:rowOff>7620</xdr:rowOff>
                  </from>
                  <to>
                    <xdr:col>7</xdr:col>
                    <xdr:colOff>144780</xdr:colOff>
                    <xdr:row>37</xdr:row>
                    <xdr:rowOff>198120</xdr:rowOff>
                  </to>
                </anchor>
              </controlPr>
            </control>
          </mc:Choice>
        </mc:AlternateContent>
        <mc:AlternateContent xmlns:mc="http://schemas.openxmlformats.org/markup-compatibility/2006">
          <mc:Choice Requires="x14">
            <control shapeId="1635" r:id="rId21" name="Check Box 611">
              <controlPr locked="0" defaultSize="0" autoFill="0" autoLine="0" autoPict="0">
                <anchor moveWithCells="1">
                  <from>
                    <xdr:col>6</xdr:col>
                    <xdr:colOff>30480</xdr:colOff>
                    <xdr:row>38</xdr:row>
                    <xdr:rowOff>7620</xdr:rowOff>
                  </from>
                  <to>
                    <xdr:col>7</xdr:col>
                    <xdr:colOff>152400</xdr:colOff>
                    <xdr:row>38</xdr:row>
                    <xdr:rowOff>198120</xdr:rowOff>
                  </to>
                </anchor>
              </controlPr>
            </control>
          </mc:Choice>
        </mc:AlternateContent>
        <mc:AlternateContent xmlns:mc="http://schemas.openxmlformats.org/markup-compatibility/2006">
          <mc:Choice Requires="x14">
            <control shapeId="1637" r:id="rId22" name="Check Box 613">
              <controlPr locked="0" defaultSize="0" autoFill="0" autoLine="0" autoPict="0">
                <anchor moveWithCells="1">
                  <from>
                    <xdr:col>2</xdr:col>
                    <xdr:colOff>30480</xdr:colOff>
                    <xdr:row>41</xdr:row>
                    <xdr:rowOff>0</xdr:rowOff>
                  </from>
                  <to>
                    <xdr:col>2</xdr:col>
                    <xdr:colOff>259080</xdr:colOff>
                    <xdr:row>41</xdr:row>
                    <xdr:rowOff>198120</xdr:rowOff>
                  </to>
                </anchor>
              </controlPr>
            </control>
          </mc:Choice>
        </mc:AlternateContent>
        <mc:AlternateContent xmlns:mc="http://schemas.openxmlformats.org/markup-compatibility/2006">
          <mc:Choice Requires="x14">
            <control shapeId="1638" r:id="rId23" name="Check Box 614">
              <controlPr locked="0" defaultSize="0" autoFill="0" autoLine="0" autoPict="0">
                <anchor moveWithCells="1">
                  <from>
                    <xdr:col>6</xdr:col>
                    <xdr:colOff>30480</xdr:colOff>
                    <xdr:row>42</xdr:row>
                    <xdr:rowOff>0</xdr:rowOff>
                  </from>
                  <to>
                    <xdr:col>7</xdr:col>
                    <xdr:colOff>144780</xdr:colOff>
                    <xdr:row>42</xdr:row>
                    <xdr:rowOff>190500</xdr:rowOff>
                  </to>
                </anchor>
              </controlPr>
            </control>
          </mc:Choice>
        </mc:AlternateContent>
        <mc:AlternateContent xmlns:mc="http://schemas.openxmlformats.org/markup-compatibility/2006">
          <mc:Choice Requires="x14">
            <control shapeId="1714" r:id="rId24" name="Check Box 690">
              <controlPr locked="0" defaultSize="0" autoFill="0" autoLine="0" autoPict="0">
                <anchor moveWithCells="1">
                  <from>
                    <xdr:col>0</xdr:col>
                    <xdr:colOff>0</xdr:colOff>
                    <xdr:row>61</xdr:row>
                    <xdr:rowOff>7620</xdr:rowOff>
                  </from>
                  <to>
                    <xdr:col>0</xdr:col>
                    <xdr:colOff>228600</xdr:colOff>
                    <xdr:row>61</xdr:row>
                    <xdr:rowOff>182880</xdr:rowOff>
                  </to>
                </anchor>
              </controlPr>
            </control>
          </mc:Choice>
        </mc:AlternateContent>
        <mc:AlternateContent xmlns:mc="http://schemas.openxmlformats.org/markup-compatibility/2006">
          <mc:Choice Requires="x14">
            <control shapeId="1721" r:id="rId25" name="Check Box 697">
              <controlPr locked="0" defaultSize="0" autoFill="0" autoLine="0" autoPict="0">
                <anchor moveWithCells="1">
                  <from>
                    <xdr:col>6</xdr:col>
                    <xdr:colOff>30480</xdr:colOff>
                    <xdr:row>43</xdr:row>
                    <xdr:rowOff>0</xdr:rowOff>
                  </from>
                  <to>
                    <xdr:col>7</xdr:col>
                    <xdr:colOff>144780</xdr:colOff>
                    <xdr:row>43</xdr:row>
                    <xdr:rowOff>190500</xdr:rowOff>
                  </to>
                </anchor>
              </controlPr>
            </control>
          </mc:Choice>
        </mc:AlternateContent>
        <mc:AlternateContent xmlns:mc="http://schemas.openxmlformats.org/markup-compatibility/2006">
          <mc:Choice Requires="x14">
            <control shapeId="1722" r:id="rId26" name="Check Box 698">
              <controlPr locked="0" defaultSize="0" autoFill="0" autoLine="0" autoPict="0">
                <anchor moveWithCells="1">
                  <from>
                    <xdr:col>6</xdr:col>
                    <xdr:colOff>30480</xdr:colOff>
                    <xdr:row>43</xdr:row>
                    <xdr:rowOff>0</xdr:rowOff>
                  </from>
                  <to>
                    <xdr:col>7</xdr:col>
                    <xdr:colOff>144780</xdr:colOff>
                    <xdr:row>43</xdr:row>
                    <xdr:rowOff>190500</xdr:rowOff>
                  </to>
                </anchor>
              </controlPr>
            </control>
          </mc:Choice>
        </mc:AlternateContent>
        <mc:AlternateContent xmlns:mc="http://schemas.openxmlformats.org/markup-compatibility/2006">
          <mc:Choice Requires="x14">
            <control shapeId="1741" r:id="rId27" name="Check Box 717">
              <controlPr locked="0" defaultSize="0" autoFill="0" autoLine="0" autoPict="0">
                <anchor moveWithCells="1">
                  <from>
                    <xdr:col>6</xdr:col>
                    <xdr:colOff>7620</xdr:colOff>
                    <xdr:row>39</xdr:row>
                    <xdr:rowOff>7620</xdr:rowOff>
                  </from>
                  <to>
                    <xdr:col>7</xdr:col>
                    <xdr:colOff>144780</xdr:colOff>
                    <xdr:row>39</xdr:row>
                    <xdr:rowOff>198120</xdr:rowOff>
                  </to>
                </anchor>
              </controlPr>
            </control>
          </mc:Choice>
        </mc:AlternateContent>
        <mc:AlternateContent xmlns:mc="http://schemas.openxmlformats.org/markup-compatibility/2006">
          <mc:Choice Requires="x14">
            <control shapeId="1759" r:id="rId28" name="Check Box 735">
              <controlPr locked="0" defaultSize="0" autoFill="0" autoLine="0" autoPict="0">
                <anchor moveWithCells="1">
                  <from>
                    <xdr:col>0</xdr:col>
                    <xdr:colOff>0</xdr:colOff>
                    <xdr:row>62</xdr:row>
                    <xdr:rowOff>7620</xdr:rowOff>
                  </from>
                  <to>
                    <xdr:col>0</xdr:col>
                    <xdr:colOff>228600</xdr:colOff>
                    <xdr:row>62</xdr:row>
                    <xdr:rowOff>182880</xdr:rowOff>
                  </to>
                </anchor>
              </controlPr>
            </control>
          </mc:Choice>
        </mc:AlternateContent>
        <mc:AlternateContent xmlns:mc="http://schemas.openxmlformats.org/markup-compatibility/2006">
          <mc:Choice Requires="x14">
            <control shapeId="1783" r:id="rId29" name="Check Box 759">
              <controlPr locked="0" defaultSize="0" autoFill="0" autoLine="0" autoPict="0">
                <anchor moveWithCells="1">
                  <from>
                    <xdr:col>0</xdr:col>
                    <xdr:colOff>0</xdr:colOff>
                    <xdr:row>25</xdr:row>
                    <xdr:rowOff>7620</xdr:rowOff>
                  </from>
                  <to>
                    <xdr:col>0</xdr:col>
                    <xdr:colOff>228600</xdr:colOff>
                    <xdr:row>25</xdr:row>
                    <xdr:rowOff>190500</xdr:rowOff>
                  </to>
                </anchor>
              </controlPr>
            </control>
          </mc:Choice>
        </mc:AlternateContent>
        <mc:AlternateContent xmlns:mc="http://schemas.openxmlformats.org/markup-compatibility/2006">
          <mc:Choice Requires="x14">
            <control shapeId="1816" r:id="rId30" name="Check Box 792">
              <controlPr locked="0" defaultSize="0" autoFill="0" autoLine="0" autoPict="0">
                <anchor moveWithCells="1">
                  <from>
                    <xdr:col>2</xdr:col>
                    <xdr:colOff>76200</xdr:colOff>
                    <xdr:row>45</xdr:row>
                    <xdr:rowOff>0</xdr:rowOff>
                  </from>
                  <to>
                    <xdr:col>5</xdr:col>
                    <xdr:colOff>525780</xdr:colOff>
                    <xdr:row>45</xdr:row>
                    <xdr:rowOff>289560</xdr:rowOff>
                  </to>
                </anchor>
              </controlPr>
            </control>
          </mc:Choice>
        </mc:AlternateContent>
        <mc:AlternateContent xmlns:mc="http://schemas.openxmlformats.org/markup-compatibility/2006">
          <mc:Choice Requires="x14">
            <control shapeId="1817" r:id="rId31" name="Check Box 793">
              <controlPr locked="0" defaultSize="0" autoFill="0" autoLine="0" autoPict="0">
                <anchor moveWithCells="1">
                  <from>
                    <xdr:col>6</xdr:col>
                    <xdr:colOff>76200</xdr:colOff>
                    <xdr:row>45</xdr:row>
                    <xdr:rowOff>45720</xdr:rowOff>
                  </from>
                  <to>
                    <xdr:col>9</xdr:col>
                    <xdr:colOff>312420</xdr:colOff>
                    <xdr:row>45</xdr:row>
                    <xdr:rowOff>274320</xdr:rowOff>
                  </to>
                </anchor>
              </controlPr>
            </control>
          </mc:Choice>
        </mc:AlternateContent>
        <mc:AlternateContent xmlns:mc="http://schemas.openxmlformats.org/markup-compatibility/2006">
          <mc:Choice Requires="x14">
            <control shapeId="1860" r:id="rId32" name="Check Box 836">
              <controlPr locked="0" defaultSize="0" autoFill="0" autoLine="0" autoPict="0">
                <anchor moveWithCells="1">
                  <from>
                    <xdr:col>2</xdr:col>
                    <xdr:colOff>45720</xdr:colOff>
                    <xdr:row>44</xdr:row>
                    <xdr:rowOff>0</xdr:rowOff>
                  </from>
                  <to>
                    <xdr:col>2</xdr:col>
                    <xdr:colOff>274320</xdr:colOff>
                    <xdr:row>44</xdr:row>
                    <xdr:rowOff>182880</xdr:rowOff>
                  </to>
                </anchor>
              </controlPr>
            </control>
          </mc:Choice>
        </mc:AlternateContent>
        <mc:AlternateContent xmlns:mc="http://schemas.openxmlformats.org/markup-compatibility/2006">
          <mc:Choice Requires="x14">
            <control shapeId="1870" r:id="rId33" name="Check Box 846">
              <controlPr locked="0" defaultSize="0" autoFill="0" autoLine="0" autoPict="0">
                <anchor moveWithCells="1">
                  <from>
                    <xdr:col>0</xdr:col>
                    <xdr:colOff>0</xdr:colOff>
                    <xdr:row>63</xdr:row>
                    <xdr:rowOff>7620</xdr:rowOff>
                  </from>
                  <to>
                    <xdr:col>0</xdr:col>
                    <xdr:colOff>228600</xdr:colOff>
                    <xdr:row>63</xdr:row>
                    <xdr:rowOff>182880</xdr:rowOff>
                  </to>
                </anchor>
              </controlPr>
            </control>
          </mc:Choice>
        </mc:AlternateContent>
        <mc:AlternateContent xmlns:mc="http://schemas.openxmlformats.org/markup-compatibility/2006">
          <mc:Choice Requires="x14">
            <control shapeId="1873" r:id="rId34" name="Check Box 849">
              <controlPr locked="0" defaultSize="0" autoFill="0" autoLine="0" autoPict="0">
                <anchor moveWithCells="1">
                  <from>
                    <xdr:col>2</xdr:col>
                    <xdr:colOff>45720</xdr:colOff>
                    <xdr:row>43</xdr:row>
                    <xdr:rowOff>0</xdr:rowOff>
                  </from>
                  <to>
                    <xdr:col>2</xdr:col>
                    <xdr:colOff>274320</xdr:colOff>
                    <xdr:row>43</xdr:row>
                    <xdr:rowOff>182880</xdr:rowOff>
                  </to>
                </anchor>
              </controlPr>
            </control>
          </mc:Choice>
        </mc:AlternateContent>
        <mc:AlternateContent xmlns:mc="http://schemas.openxmlformats.org/markup-compatibility/2006">
          <mc:Choice Requires="x14">
            <control shapeId="1874" r:id="rId35" name="Check Box 850">
              <controlPr locked="0" defaultSize="0" autoFill="0" autoLine="0" autoPict="0">
                <anchor moveWithCells="1">
                  <from>
                    <xdr:col>2</xdr:col>
                    <xdr:colOff>45720</xdr:colOff>
                    <xdr:row>38</xdr:row>
                    <xdr:rowOff>0</xdr:rowOff>
                  </from>
                  <to>
                    <xdr:col>2</xdr:col>
                    <xdr:colOff>274320</xdr:colOff>
                    <xdr:row>38</xdr:row>
                    <xdr:rowOff>182880</xdr:rowOff>
                  </to>
                </anchor>
              </controlPr>
            </control>
          </mc:Choice>
        </mc:AlternateContent>
        <mc:AlternateContent xmlns:mc="http://schemas.openxmlformats.org/markup-compatibility/2006">
          <mc:Choice Requires="x14">
            <control shapeId="1876" r:id="rId36" name="Check Box 852">
              <controlPr locked="0" defaultSize="0" autoFill="0" autoLine="0" autoPict="0">
                <anchor moveWithCells="1">
                  <from>
                    <xdr:col>6</xdr:col>
                    <xdr:colOff>7620</xdr:colOff>
                    <xdr:row>36</xdr:row>
                    <xdr:rowOff>7620</xdr:rowOff>
                  </from>
                  <to>
                    <xdr:col>7</xdr:col>
                    <xdr:colOff>144780</xdr:colOff>
                    <xdr:row>36</xdr:row>
                    <xdr:rowOff>198120</xdr:rowOff>
                  </to>
                </anchor>
              </controlPr>
            </control>
          </mc:Choice>
        </mc:AlternateContent>
        <mc:AlternateContent xmlns:mc="http://schemas.openxmlformats.org/markup-compatibility/2006">
          <mc:Choice Requires="x14">
            <control shapeId="1878" r:id="rId37" name="Check Box 854">
              <controlPr locked="0" defaultSize="0" autoFill="0" autoLine="0" autoPict="0">
                <anchor moveWithCells="1">
                  <from>
                    <xdr:col>6</xdr:col>
                    <xdr:colOff>30480</xdr:colOff>
                    <xdr:row>42</xdr:row>
                    <xdr:rowOff>0</xdr:rowOff>
                  </from>
                  <to>
                    <xdr:col>7</xdr:col>
                    <xdr:colOff>144780</xdr:colOff>
                    <xdr:row>42</xdr:row>
                    <xdr:rowOff>190500</xdr:rowOff>
                  </to>
                </anchor>
              </controlPr>
            </control>
          </mc:Choice>
        </mc:AlternateContent>
        <mc:AlternateContent xmlns:mc="http://schemas.openxmlformats.org/markup-compatibility/2006">
          <mc:Choice Requires="x14">
            <control shapeId="1881" r:id="rId38" name="Check Box 857">
              <controlPr locked="0" defaultSize="0" autoFill="0" autoLine="0" autoPict="0">
                <anchor moveWithCells="1">
                  <from>
                    <xdr:col>2</xdr:col>
                    <xdr:colOff>38100</xdr:colOff>
                    <xdr:row>42</xdr:row>
                    <xdr:rowOff>7620</xdr:rowOff>
                  </from>
                  <to>
                    <xdr:col>2</xdr:col>
                    <xdr:colOff>266700</xdr:colOff>
                    <xdr:row>42</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4" yWindow="665" count="17">
        <x14:dataValidation type="list" allowBlank="1" showInputMessage="1" showErrorMessage="1" xr:uid="{00000000-0002-0000-0000-000036000000}">
          <x14:formula1>
            <xm:f>'DATA Source'!$L$2:$L$7</xm:f>
          </x14:formula1>
          <xm:sqref>A96:B96</xm:sqref>
        </x14:dataValidation>
        <x14:dataValidation type="list" allowBlank="1" showInputMessage="1" showErrorMessage="1" prompt="Please select an option from the drop-down menu." xr:uid="{00000000-0002-0000-0000-000005000000}">
          <x14:formula1>
            <xm:f>'DATA Source'!$A$2:$A$6</xm:f>
          </x14:formula1>
          <xm:sqref>A28:B28</xm:sqref>
        </x14:dataValidation>
        <x14:dataValidation type="list" allowBlank="1" showInputMessage="1" showErrorMessage="1" prompt="Please select an activity/task from the drop-down menu." xr:uid="{B5BB7DC2-0579-488F-8F9D-25CDB9258392}">
          <x14:formula1>
            <xm:f>'DATA Source'!$C$2:$C$8</xm:f>
          </x14:formula1>
          <xm:sqref>A57:B57</xm:sqref>
        </x14:dataValidation>
        <x14:dataValidation type="list" allowBlank="1" showInputMessage="1" showErrorMessage="1" prompt="Please choose the document that will serve as evidence of effectiveness for the implementation of the selected focus area." xr:uid="{00000000-0002-0000-0000-000033000000}">
          <x14:formula1>
            <xm:f>'DATA Source'!$I$2:$I$4</xm:f>
          </x14:formula1>
          <xm:sqref>G73:J74</xm:sqref>
        </x14:dataValidation>
        <x14:dataValidation type="list" allowBlank="1" showInputMessage="1" showErrorMessage="1" prompt="Please select an activity from the drop-down menu." xr:uid="{00000000-0002-0000-0000-000030000000}">
          <x14:formula1>
            <xm:f>'DATA Source'!$G$2:$G$16</xm:f>
          </x14:formula1>
          <xm:sqref>A68:B69</xm:sqref>
        </x14:dataValidation>
        <x14:dataValidation type="list" allowBlank="1" showInputMessage="1" showErrorMessage="1" prompt="Please select the area to be addressed during the selected activity. " xr:uid="{3AC0FE5A-7C3E-464F-BA8B-0CC55D8B466B}">
          <x14:formula1>
            <xm:f>'DATA Source'!$J$2:$J$9</xm:f>
          </x14:formula1>
          <xm:sqref>E68:H69</xm:sqref>
        </x14:dataValidation>
        <x14:dataValidation type="list" allowBlank="1" showInputMessage="1" showErrorMessage="1" prompt="Please choose the document that will serve as evidence of effectiveness for the selected activity." xr:uid="{E372740C-4146-49F2-9F80-AC0354E50F35}">
          <x14:formula1>
            <xm:f>'DATA Source'!$K$2:$K$6</xm:f>
          </x14:formula1>
          <xm:sqref>I68:J69</xm:sqref>
        </x14:dataValidation>
        <x14:dataValidation type="list" allowBlank="1" showInputMessage="1" showErrorMessage="1" xr:uid="{100E3273-D70C-4598-A9CF-F79F5F0E982A}">
          <x14:formula1>
            <xm:f>'DATA Source'!$H$2:$H$4</xm:f>
          </x14:formula1>
          <xm:sqref>B73:C74</xm:sqref>
        </x14:dataValidation>
        <x14:dataValidation type="list" allowBlank="1" showInputMessage="1" showErrorMessage="1" xr:uid="{00000000-0002-0000-0000-00002F000000}">
          <x14:formula1>
            <xm:f>'DATA Source'!$H$10:$H$14</xm:f>
          </x14:formula1>
          <xm:sqref>B75:C75</xm:sqref>
        </x14:dataValidation>
        <x14:dataValidation type="list" allowBlank="1" showInputMessage="1" showErrorMessage="1" prompt="Please choose the document that will serve as evidence of effectiveness for the implementation of the selected focus area." xr:uid="{E3481DBD-6CA2-4C6E-9699-9FCCCD2E6A42}">
          <x14:formula1>
            <xm:f>'DATA Source'!$I$10:$I$14</xm:f>
          </x14:formula1>
          <xm:sqref>G75:J75</xm:sqref>
        </x14:dataValidation>
        <x14:dataValidation type="list" allowBlank="1" showInputMessage="1" showErrorMessage="1" xr:uid="{00000000-0002-0000-0000-000037000000}">
          <x14:formula1>
            <xm:f>'DATA Source'!$F$2:$F$8</xm:f>
          </x14:formula1>
          <xm:sqref>K56:K58</xm:sqref>
        </x14:dataValidation>
        <x14:dataValidation type="list" allowBlank="1" showInputMessage="1" showErrorMessage="1" prompt="Please select an option from the drop-down menu." xr:uid="{DB40B1F5-8402-4A9B-BB60-AFD7BBAE05F5}">
          <x14:formula1>
            <xm:f>'DATA Source'!$A$12:$A$16</xm:f>
          </x14:formula1>
          <xm:sqref>C34:F34</xm:sqref>
        </x14:dataValidation>
        <x14:dataValidation type="list" allowBlank="1" showInputMessage="1" showErrorMessage="1" promptTitle="Please select person responsible" prompt="Please select title of person responsible from the drop-down menu." xr:uid="{00000000-0002-0000-0000-000003000000}">
          <x14:formula1>
            <xm:f>'DATA Source'!$D$2:$D$13</xm:f>
          </x14:formula1>
          <xm:sqref>C64:D64 C68:D69</xm:sqref>
        </x14:dataValidation>
        <x14:dataValidation type="list" allowBlank="1" showInputMessage="1" showErrorMessage="1" prompt="Please select title of person responsible from the drop-down menu." xr:uid="{00000000-0002-0000-0000-00001D000000}">
          <x14:formula1>
            <xm:f>'DATA Source'!$D$2:$D$13</xm:f>
          </x14:formula1>
          <xm:sqref>C56:D57 D73:F75 H79:I90</xm:sqref>
        </x14:dataValidation>
        <x14:dataValidation type="list" allowBlank="1" showInputMessage="1" showErrorMessage="1" prompt="Please select the title of person responsible from the drop-down menu." xr:uid="{7ED3AF11-BD2B-4D7C-A222-A7B4E9872F32}">
          <x14:formula1>
            <xm:f>'DATA Source'!$D$2:$D$13</xm:f>
          </x14:formula1>
          <xm:sqref>C55:D55</xm:sqref>
        </x14:dataValidation>
        <x14:dataValidation type="list" allowBlank="1" showInputMessage="1" showErrorMessage="1" prompt="Please select the resource provided during the activity or as part of the task." xr:uid="{43CB243E-59FB-4115-A492-4F24F730D476}">
          <x14:formula1>
            <xm:f>'DATA Source'!$F$2:$F$8</xm:f>
          </x14:formula1>
          <xm:sqref>E55:J55 E56:J56 E57:J57</xm:sqref>
        </x14:dataValidation>
        <x14:dataValidation type="list" allowBlank="1" showInputMessage="1" showErrorMessage="1" prompt="Please select a barrier." xr:uid="{010750C4-C832-4ECE-BCAD-8C2DC48BAF1E}">
          <x14:formula1>
            <xm:f>'DATA Source'!$L$2:$L$7</xm:f>
          </x14:formula1>
          <xm:sqref>A95:B95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17C8-874F-483B-BDBC-C7C32D116F29}">
  <sheetPr codeName="Sheet4">
    <tabColor rgb="FFFFFF00"/>
    <pageSetUpPr fitToPage="1"/>
  </sheetPr>
  <dimension ref="A1:J104"/>
  <sheetViews>
    <sheetView showGridLines="0" view="pageBreakPreview" topLeftCell="A95" zoomScaleNormal="200" zoomScaleSheetLayoutView="100" workbookViewId="0">
      <selection activeCell="H91" sqref="H91:I93"/>
    </sheetView>
  </sheetViews>
  <sheetFormatPr defaultColWidth="8.88671875" defaultRowHeight="14.4" x14ac:dyDescent="0.3"/>
  <cols>
    <col min="1" max="1" width="17" style="3" customWidth="1"/>
    <col min="2" max="2" width="3.109375" style="3" customWidth="1"/>
    <col min="3" max="3" width="14.5546875" style="3" customWidth="1"/>
    <col min="4" max="4" width="15.109375" style="3" customWidth="1"/>
    <col min="5" max="5" width="2.88671875" style="3" customWidth="1"/>
    <col min="6" max="6" width="9.88671875" style="3" customWidth="1"/>
    <col min="7" max="7" width="0.5546875" style="3" customWidth="1"/>
    <col min="8" max="8" width="2.5546875" style="3" customWidth="1"/>
    <col min="9" max="9" width="14.109375" style="3" customWidth="1"/>
    <col min="10" max="10" width="44.5546875" style="3" customWidth="1"/>
  </cols>
  <sheetData>
    <row r="1" spans="1:10" ht="24.75" customHeight="1" x14ac:dyDescent="0.3">
      <c r="A1" s="59" t="s">
        <v>132</v>
      </c>
      <c r="B1" s="181">
        <f>'School-level PFEP (English)'!B1</f>
        <v>5043</v>
      </c>
      <c r="C1" s="181"/>
      <c r="D1" s="78" t="s">
        <v>133</v>
      </c>
      <c r="E1" s="86" t="str">
        <f>IFERROR(VLOOKUP(B1, Sheet1!A:B,2,FALSE),"")</f>
        <v>LINCOLN-MARTI SCHOOLS (INTERNATIONAL CAMPUS)</v>
      </c>
      <c r="F1" s="86"/>
      <c r="G1" s="86"/>
      <c r="H1" s="86"/>
      <c r="I1" s="86"/>
      <c r="J1" s="86"/>
    </row>
    <row r="2" spans="1:10" ht="24" customHeight="1" x14ac:dyDescent="0.3">
      <c r="A2" s="59" t="s">
        <v>2</v>
      </c>
      <c r="B2" s="88" t="str">
        <f>IFERROR(VLOOKUP(B1, Sheet1!C:D,2,FALSE),"")</f>
        <v>CHARTER</v>
      </c>
      <c r="C2" s="88"/>
      <c r="D2" s="88"/>
      <c r="E2" s="182" t="s">
        <v>134</v>
      </c>
      <c r="F2" s="182"/>
      <c r="G2" s="182"/>
      <c r="H2" s="182"/>
      <c r="I2" s="197" t="str">
        <f>'School-level PFEP (English)'!I2</f>
        <v>Barbara Sanchez</v>
      </c>
      <c r="J2" s="197"/>
    </row>
    <row r="3" spans="1:10" ht="12.6" customHeight="1" x14ac:dyDescent="0.3">
      <c r="A3" s="130" t="s">
        <v>135</v>
      </c>
      <c r="B3" s="130"/>
      <c r="C3" s="130"/>
      <c r="D3" s="130"/>
      <c r="E3" s="130"/>
      <c r="F3" s="130"/>
      <c r="G3" s="130"/>
      <c r="H3" s="130"/>
      <c r="I3" s="130"/>
      <c r="J3" s="130"/>
    </row>
    <row r="4" spans="1:10" ht="29.25" customHeight="1" x14ac:dyDescent="0.3">
      <c r="A4" s="153" t="s">
        <v>136</v>
      </c>
      <c r="B4" s="153"/>
      <c r="C4" s="153"/>
      <c r="D4" s="153"/>
      <c r="E4" s="153"/>
      <c r="F4" s="153"/>
      <c r="G4" s="153"/>
      <c r="H4" s="153"/>
      <c r="I4" s="153"/>
      <c r="J4" s="153"/>
    </row>
    <row r="5" spans="1:10" ht="51" customHeight="1" x14ac:dyDescent="0.3">
      <c r="A5" s="153" t="s">
        <v>137</v>
      </c>
      <c r="B5" s="153"/>
      <c r="C5" s="153"/>
      <c r="D5" s="153"/>
      <c r="E5" s="153"/>
      <c r="F5" s="153"/>
      <c r="G5" s="153"/>
      <c r="H5" s="153"/>
      <c r="I5" s="153"/>
      <c r="J5" s="153"/>
    </row>
    <row r="6" spans="1:10" ht="12.75" customHeight="1" x14ac:dyDescent="0.3">
      <c r="A6" s="94" t="s">
        <v>138</v>
      </c>
      <c r="B6" s="94"/>
      <c r="C6" s="94" t="s">
        <v>139</v>
      </c>
      <c r="D6" s="94"/>
      <c r="E6" s="94"/>
      <c r="F6" s="94"/>
      <c r="G6" s="94" t="s">
        <v>140</v>
      </c>
      <c r="H6" s="94"/>
      <c r="I6" s="94"/>
      <c r="J6" s="94"/>
    </row>
    <row r="7" spans="1:10" ht="38.25" customHeight="1" x14ac:dyDescent="0.3">
      <c r="A7" s="137" t="s">
        <v>141</v>
      </c>
      <c r="B7" s="137"/>
      <c r="C7" s="129" t="s">
        <v>142</v>
      </c>
      <c r="D7" s="129"/>
      <c r="E7" s="129"/>
      <c r="F7" s="129"/>
      <c r="G7" s="194" t="s">
        <v>143</v>
      </c>
      <c r="H7" s="194"/>
      <c r="I7" s="194"/>
      <c r="J7" s="95" t="s">
        <v>144</v>
      </c>
    </row>
    <row r="8" spans="1:10" ht="143.25" customHeight="1" x14ac:dyDescent="0.3">
      <c r="A8" s="137"/>
      <c r="B8" s="137"/>
      <c r="C8" s="129"/>
      <c r="D8" s="129"/>
      <c r="E8" s="129"/>
      <c r="F8" s="129"/>
      <c r="G8" s="194"/>
      <c r="H8" s="194"/>
      <c r="I8" s="194"/>
      <c r="J8" s="95"/>
    </row>
    <row r="9" spans="1:10" ht="13.5" customHeight="1" x14ac:dyDescent="0.3">
      <c r="A9" s="83" t="s">
        <v>138</v>
      </c>
      <c r="B9" s="82"/>
      <c r="C9" s="135" t="s">
        <v>139</v>
      </c>
      <c r="D9" s="135"/>
      <c r="E9" s="135"/>
      <c r="F9" s="135"/>
      <c r="G9" s="135" t="s">
        <v>140</v>
      </c>
      <c r="H9" s="135"/>
      <c r="I9" s="135"/>
      <c r="J9" s="135"/>
    </row>
    <row r="10" spans="1:10" s="1" customFormat="1" ht="14.1" customHeight="1" x14ac:dyDescent="0.3">
      <c r="A10" s="137" t="s">
        <v>145</v>
      </c>
      <c r="B10" s="137"/>
      <c r="C10" s="93" t="s">
        <v>146</v>
      </c>
      <c r="D10" s="93"/>
      <c r="E10" s="93"/>
      <c r="F10" s="93"/>
      <c r="G10" s="128" t="s">
        <v>147</v>
      </c>
      <c r="H10" s="128"/>
      <c r="I10" s="128"/>
      <c r="J10" s="98" t="s">
        <v>148</v>
      </c>
    </row>
    <row r="11" spans="1:10" s="1" customFormat="1" ht="12.6" customHeight="1" x14ac:dyDescent="0.3">
      <c r="A11" s="137"/>
      <c r="B11" s="137"/>
      <c r="C11" s="93" t="s">
        <v>149</v>
      </c>
      <c r="D11" s="93"/>
      <c r="E11" s="93"/>
      <c r="F11" s="93"/>
      <c r="G11" s="128"/>
      <c r="H11" s="128"/>
      <c r="I11" s="128"/>
      <c r="J11" s="98"/>
    </row>
    <row r="12" spans="1:10" s="1" customFormat="1" ht="13.65" customHeight="1" x14ac:dyDescent="0.3">
      <c r="A12" s="137"/>
      <c r="B12" s="137"/>
      <c r="C12" s="93" t="s">
        <v>150</v>
      </c>
      <c r="D12" s="93"/>
      <c r="E12" s="93"/>
      <c r="F12" s="93"/>
      <c r="G12" s="128"/>
      <c r="H12" s="128"/>
      <c r="I12" s="128"/>
      <c r="J12" s="98"/>
    </row>
    <row r="13" spans="1:10" s="1" customFormat="1" ht="39" customHeight="1" x14ac:dyDescent="0.3">
      <c r="A13" s="137"/>
      <c r="B13" s="137"/>
      <c r="C13" s="111" t="s">
        <v>151</v>
      </c>
      <c r="D13" s="111"/>
      <c r="E13" s="111"/>
      <c r="F13" s="111"/>
      <c r="G13" s="132" t="s">
        <v>152</v>
      </c>
      <c r="H13" s="132"/>
      <c r="I13" s="132"/>
      <c r="J13" s="98"/>
    </row>
    <row r="14" spans="1:10" ht="11.25" customHeight="1" x14ac:dyDescent="0.3">
      <c r="A14" s="103" t="s">
        <v>153</v>
      </c>
      <c r="B14" s="103"/>
      <c r="C14" s="103"/>
      <c r="D14" s="103"/>
      <c r="E14" s="103"/>
      <c r="F14" s="103"/>
      <c r="G14" s="103"/>
      <c r="H14" s="103"/>
      <c r="I14" s="103"/>
      <c r="J14" s="103"/>
    </row>
    <row r="15" spans="1:10" ht="39" customHeight="1" x14ac:dyDescent="0.3">
      <c r="A15" s="153" t="s">
        <v>154</v>
      </c>
      <c r="B15" s="153"/>
      <c r="C15" s="153"/>
      <c r="D15" s="153"/>
      <c r="E15" s="153"/>
      <c r="F15" s="153"/>
      <c r="G15" s="153"/>
      <c r="H15" s="153"/>
      <c r="I15" s="153"/>
      <c r="J15" s="153"/>
    </row>
    <row r="16" spans="1:10" ht="12" customHeight="1" x14ac:dyDescent="0.3">
      <c r="A16" s="94" t="s">
        <v>138</v>
      </c>
      <c r="B16" s="94"/>
      <c r="C16" s="94" t="s">
        <v>139</v>
      </c>
      <c r="D16" s="94"/>
      <c r="E16" s="94"/>
      <c r="F16" s="94"/>
      <c r="G16" s="94" t="s">
        <v>140</v>
      </c>
      <c r="H16" s="94"/>
      <c r="I16" s="94"/>
      <c r="J16" s="94"/>
    </row>
    <row r="17" spans="1:10" ht="19.5" customHeight="1" x14ac:dyDescent="0.3">
      <c r="A17" s="93" t="s">
        <v>155</v>
      </c>
      <c r="B17" s="93"/>
      <c r="C17" s="129" t="s">
        <v>156</v>
      </c>
      <c r="D17" s="129"/>
      <c r="E17" s="129"/>
      <c r="F17" s="129"/>
      <c r="G17" s="93" t="s">
        <v>157</v>
      </c>
      <c r="H17" s="93"/>
      <c r="I17" s="93"/>
      <c r="J17" s="95" t="s">
        <v>144</v>
      </c>
    </row>
    <row r="18" spans="1:10" ht="12.75" customHeight="1" x14ac:dyDescent="0.3">
      <c r="A18" s="93"/>
      <c r="B18" s="93"/>
      <c r="C18" s="129"/>
      <c r="D18" s="129"/>
      <c r="E18" s="129"/>
      <c r="F18" s="129"/>
      <c r="G18" s="93"/>
      <c r="H18" s="93"/>
      <c r="I18" s="93"/>
      <c r="J18" s="95"/>
    </row>
    <row r="19" spans="1:10" ht="45.75" customHeight="1" x14ac:dyDescent="0.3">
      <c r="A19" s="93"/>
      <c r="B19" s="93"/>
      <c r="C19" s="129"/>
      <c r="D19" s="129"/>
      <c r="E19" s="129"/>
      <c r="F19" s="129"/>
      <c r="G19" s="93"/>
      <c r="H19" s="93"/>
      <c r="I19" s="93"/>
      <c r="J19" s="95"/>
    </row>
    <row r="20" spans="1:10" ht="17.25" customHeight="1" x14ac:dyDescent="0.3">
      <c r="A20" s="93" t="s">
        <v>158</v>
      </c>
      <c r="B20" s="93"/>
      <c r="C20" s="129" t="s">
        <v>159</v>
      </c>
      <c r="D20" s="129"/>
      <c r="E20" s="129"/>
      <c r="F20" s="129"/>
      <c r="G20" s="93"/>
      <c r="H20" s="93"/>
      <c r="I20" s="93"/>
      <c r="J20" s="95"/>
    </row>
    <row r="21" spans="1:10" ht="15" customHeight="1" x14ac:dyDescent="0.3">
      <c r="A21" s="93"/>
      <c r="B21" s="93"/>
      <c r="C21" s="129"/>
      <c r="D21" s="129"/>
      <c r="E21" s="129"/>
      <c r="F21" s="129"/>
      <c r="G21" s="93"/>
      <c r="H21" s="93"/>
      <c r="I21" s="93"/>
      <c r="J21" s="95"/>
    </row>
    <row r="22" spans="1:10" ht="44.25" customHeight="1" x14ac:dyDescent="0.3">
      <c r="A22" s="93"/>
      <c r="B22" s="93"/>
      <c r="C22" s="129"/>
      <c r="D22" s="129"/>
      <c r="E22" s="129"/>
      <c r="F22" s="129"/>
      <c r="G22" s="93"/>
      <c r="H22" s="93"/>
      <c r="I22" s="93"/>
      <c r="J22" s="95"/>
    </row>
    <row r="23" spans="1:10" s="1" customFormat="1" ht="13.35" customHeight="1" x14ac:dyDescent="0.3">
      <c r="A23" s="104" t="s">
        <v>160</v>
      </c>
      <c r="B23" s="104"/>
      <c r="C23" s="104"/>
      <c r="D23" s="104"/>
      <c r="E23" s="104"/>
      <c r="F23" s="104"/>
      <c r="G23" s="104"/>
      <c r="H23" s="104"/>
      <c r="I23" s="104"/>
      <c r="J23" s="104"/>
    </row>
    <row r="24" spans="1:10" ht="15.75" customHeight="1" x14ac:dyDescent="0.3">
      <c r="A24" s="89" t="s">
        <v>161</v>
      </c>
      <c r="B24" s="89"/>
      <c r="C24" s="89"/>
      <c r="D24" s="89"/>
      <c r="E24" s="89"/>
      <c r="F24" s="89"/>
      <c r="G24" s="89"/>
      <c r="H24" s="89"/>
      <c r="I24" s="89"/>
      <c r="J24" s="89"/>
    </row>
    <row r="25" spans="1:10" ht="26.25" customHeight="1" x14ac:dyDescent="0.3">
      <c r="A25" s="94" t="s">
        <v>162</v>
      </c>
      <c r="B25" s="94"/>
      <c r="C25" s="94" t="s">
        <v>163</v>
      </c>
      <c r="D25" s="94"/>
      <c r="E25" s="94" t="s">
        <v>164</v>
      </c>
      <c r="F25" s="94"/>
      <c r="G25" s="94"/>
      <c r="H25" s="94"/>
      <c r="I25" s="94"/>
      <c r="J25" s="94"/>
    </row>
    <row r="26" spans="1:10" ht="37.5" customHeight="1" x14ac:dyDescent="0.3">
      <c r="A26" s="195" t="s">
        <v>165</v>
      </c>
      <c r="B26" s="195"/>
      <c r="C26" s="95" t="str">
        <f>IF('School-level PFEP (English)'!C26="Support Services", "Servicios de apoyo", " ")</f>
        <v xml:space="preserve"> </v>
      </c>
      <c r="D26" s="95"/>
      <c r="E26" s="89" t="str">
        <f>IF('School-level PFEP (English)'!C26="Support Services", "Las estrategias proporcionadas a los padres de los estudiantes que estan aprendiendo el idioma inglés (English Learners, EL) ayudarán a mejorar su rendimiento académico.", " ")</f>
        <v xml:space="preserve"> </v>
      </c>
      <c r="F26" s="89"/>
      <c r="G26" s="89"/>
      <c r="H26" s="89"/>
      <c r="I26" s="89"/>
      <c r="J26" s="89"/>
    </row>
    <row r="27" spans="1:10" ht="27.9" customHeight="1" x14ac:dyDescent="0.3">
      <c r="A27" s="162" t="s">
        <v>166</v>
      </c>
      <c r="B27" s="162"/>
      <c r="C27" s="95" t="s">
        <v>167</v>
      </c>
      <c r="D27" s="95"/>
      <c r="E27" s="89" t="s">
        <v>168</v>
      </c>
      <c r="F27" s="89"/>
      <c r="G27" s="89"/>
      <c r="H27" s="89"/>
      <c r="I27" s="89"/>
      <c r="J27" s="89"/>
    </row>
    <row r="28" spans="1:10" ht="66" customHeight="1" x14ac:dyDescent="0.3">
      <c r="A28" s="200" t="str">
        <f>IF('School-level PFEP (English)'!A28="Head Start"," Head Start",IF('School-level PFEP (English)'!A28="VPK","VPK",IF('School-level PFEP (English)'!A28="Migrant","Titulo I Parte C Migrante",IF('School-level PFEP (English)'!A28="Title I, Part D Neglected &amp; Delinquent Program","Título I, Parte D Programas locales para los descuidados y delictivos (Alcance para educación alternativa)"," "))))</f>
        <v xml:space="preserve"> </v>
      </c>
      <c r="B28" s="200"/>
      <c r="C28" s="95" t="str">
        <f>IF('School-level PFEP (English)'!A28="Head Start", " Reuniones / Talleres ", IF('School-level PFEP (English)'!A28="VPK", " Reuniones / Talleres ", IF('School-level PFEP (English)'!A28="Migrant", " Servicios de apoyo ", IF('School-level PFEP (English)'!A28="Title I, Part D Neglected &amp; Delinquent Program", " Servicios de apoyo ", ""))))</f>
        <v/>
      </c>
      <c r="D28" s="95"/>
      <c r="E28" s="153" t="str">
        <f>IF('School-level PFEP (English)'!A28="Head Start", " Las estrategias proporcionadas a los padres de niños en edad preescolar establecerán una base académica sólida.", IF('School-level PFEP (English)'!A28="VPK", "Las estrategias proporcionadas a los padres de los estudiantes de VPK ayudarán a construir una base académica sólida.", IF('School-level PFEP (English)'!A28="Migrant", " Los recursos proporcionados a las familias migrantes ayudarán a los estudiantes a superar las barreras al aprendizaje.", IF('School-level PFEP (English)'!A28="Title I, Part D Neglected &amp; Delinquent Program", " Los servicios integrales proporcionados a las familias de los estudiantes referidos apoyarán el crecimiento académico.",""))))</f>
        <v/>
      </c>
      <c r="F28" s="153"/>
      <c r="G28" s="153"/>
      <c r="H28" s="153"/>
      <c r="I28" s="153"/>
      <c r="J28" s="153"/>
    </row>
    <row r="29" spans="1:10" ht="13.5" customHeight="1" x14ac:dyDescent="0.3">
      <c r="A29" s="183" t="str">
        <f>UPPER("Reunión anual de padres sobre los beneficios del programa Título I para toda la escuela")</f>
        <v>REUNIÓN ANUAL DE PADRES SOBRE LOS BENEFICIOS DEL PROGRAMA TÍTULO I PARA TODA LA ESCUELA</v>
      </c>
      <c r="B29" s="184"/>
      <c r="C29" s="184"/>
      <c r="D29" s="184"/>
      <c r="E29" s="184"/>
      <c r="F29" s="184"/>
      <c r="G29" s="184"/>
      <c r="H29" s="184"/>
      <c r="I29" s="184"/>
      <c r="J29" s="185"/>
    </row>
    <row r="30" spans="1:10" s="5" customFormat="1" ht="67.650000000000006" customHeight="1" x14ac:dyDescent="0.3">
      <c r="A30" s="89" t="s">
        <v>169</v>
      </c>
      <c r="B30" s="89"/>
      <c r="C30" s="89"/>
      <c r="D30" s="89"/>
      <c r="E30" s="89"/>
      <c r="F30" s="89"/>
      <c r="G30" s="89"/>
      <c r="H30" s="89"/>
      <c r="I30" s="89"/>
      <c r="J30" s="89"/>
    </row>
    <row r="31" spans="1:10" ht="16.5" customHeight="1" x14ac:dyDescent="0.3">
      <c r="A31" s="94" t="s">
        <v>139</v>
      </c>
      <c r="B31" s="94"/>
      <c r="C31" s="176" t="s">
        <v>170</v>
      </c>
      <c r="D31" s="177"/>
      <c r="E31" s="177"/>
      <c r="F31" s="177"/>
      <c r="G31" s="94" t="s">
        <v>140</v>
      </c>
      <c r="H31" s="94"/>
      <c r="I31" s="94"/>
      <c r="J31" s="94"/>
    </row>
    <row r="32" spans="1:10" ht="12.75" customHeight="1" x14ac:dyDescent="0.3">
      <c r="A32" s="225" t="s">
        <v>171</v>
      </c>
      <c r="B32" s="95"/>
      <c r="C32" s="93" t="b">
        <v>1</v>
      </c>
      <c r="D32" s="93"/>
      <c r="E32" s="196" t="s">
        <v>172</v>
      </c>
      <c r="F32" s="196"/>
      <c r="G32" s="128" t="s">
        <v>173</v>
      </c>
      <c r="H32" s="128"/>
      <c r="I32" s="128"/>
      <c r="J32" s="95" t="s">
        <v>144</v>
      </c>
    </row>
    <row r="33" spans="1:10" ht="17.399999999999999" customHeight="1" x14ac:dyDescent="0.3">
      <c r="A33" s="95"/>
      <c r="B33" s="95"/>
      <c r="C33" s="93"/>
      <c r="D33" s="93"/>
      <c r="E33" s="196"/>
      <c r="F33" s="196"/>
      <c r="G33" s="128"/>
      <c r="H33" s="128"/>
      <c r="I33" s="128"/>
      <c r="J33" s="95"/>
    </row>
    <row r="34" spans="1:10" ht="116.25" customHeight="1" x14ac:dyDescent="0.3">
      <c r="A34" s="95"/>
      <c r="B34" s="95"/>
      <c r="C34" s="202" t="str">
        <f>IF('School-level PFEP (English)'!C34="School Calendar/Newsletter","Calendario escolar/Boletín de noticias escolar",IF('School-level PFEP (English)'!C34="School Marquee","Letrero de anuncios escolares ",IF('School-level PFEP (English)'!C34="School website","Sitio web de la escuela",IF('School-level PFEP (English)'!C34="Electronic Messages","Mensajes Electronicos",""))))</f>
        <v>Calendario escolar/Boletín de noticias escolar</v>
      </c>
      <c r="D34" s="202"/>
      <c r="E34" s="202"/>
      <c r="F34" s="202"/>
      <c r="G34" s="128"/>
      <c r="H34" s="128"/>
      <c r="I34" s="128"/>
      <c r="J34" s="95"/>
    </row>
    <row r="35" spans="1:10" ht="15" customHeight="1" x14ac:dyDescent="0.3">
      <c r="A35" s="94" t="s">
        <v>139</v>
      </c>
      <c r="B35" s="94"/>
      <c r="C35" s="94" t="s">
        <v>174</v>
      </c>
      <c r="D35" s="94"/>
      <c r="E35" s="94"/>
      <c r="F35" s="94"/>
      <c r="G35" s="94"/>
      <c r="H35" s="94"/>
      <c r="I35" s="94"/>
      <c r="J35" s="94"/>
    </row>
    <row r="36" spans="1:10" ht="27" customHeight="1" x14ac:dyDescent="0.3">
      <c r="A36" s="97" t="s">
        <v>175</v>
      </c>
      <c r="B36" s="98"/>
      <c r="C36" s="196" t="s">
        <v>176</v>
      </c>
      <c r="D36" s="196"/>
      <c r="E36" s="196"/>
      <c r="F36" s="196"/>
      <c r="G36" s="196" t="s">
        <v>177</v>
      </c>
      <c r="H36" s="196"/>
      <c r="I36" s="196"/>
      <c r="J36" s="196"/>
    </row>
    <row r="37" spans="1:10" ht="57.75" customHeight="1" x14ac:dyDescent="0.3">
      <c r="A37" s="98"/>
      <c r="B37" s="98"/>
      <c r="C37" s="196" t="s">
        <v>178</v>
      </c>
      <c r="D37" s="196"/>
      <c r="E37" s="196"/>
      <c r="F37" s="196"/>
      <c r="G37" s="222" t="s">
        <v>179</v>
      </c>
      <c r="H37" s="222"/>
      <c r="I37" s="222"/>
      <c r="J37" s="222"/>
    </row>
    <row r="38" spans="1:10" ht="40.35" customHeight="1" x14ac:dyDescent="0.3">
      <c r="A38" s="98"/>
      <c r="B38" s="98"/>
      <c r="C38" s="196" t="s">
        <v>180</v>
      </c>
      <c r="D38" s="196"/>
      <c r="E38" s="196"/>
      <c r="F38" s="196"/>
      <c r="G38" s="196" t="s">
        <v>181</v>
      </c>
      <c r="H38" s="196"/>
      <c r="I38" s="196"/>
      <c r="J38" s="196"/>
    </row>
    <row r="39" spans="1:10" ht="63.75" customHeight="1" x14ac:dyDescent="0.3">
      <c r="A39" s="98"/>
      <c r="B39" s="98"/>
      <c r="C39" s="196" t="s">
        <v>182</v>
      </c>
      <c r="D39" s="196"/>
      <c r="E39" s="196"/>
      <c r="F39" s="196"/>
      <c r="G39" s="226" t="s">
        <v>183</v>
      </c>
      <c r="H39" s="226"/>
      <c r="I39" s="226"/>
      <c r="J39" s="226"/>
    </row>
    <row r="40" spans="1:10" ht="29.25" customHeight="1" x14ac:dyDescent="0.3">
      <c r="A40" s="98"/>
      <c r="B40" s="98"/>
      <c r="C40" s="196" t="s">
        <v>184</v>
      </c>
      <c r="D40" s="196"/>
      <c r="E40" s="196"/>
      <c r="F40" s="196"/>
      <c r="G40" s="196" t="s">
        <v>185</v>
      </c>
      <c r="H40" s="196"/>
      <c r="I40" s="196"/>
      <c r="J40" s="196"/>
    </row>
    <row r="41" spans="1:10" ht="15.75" customHeight="1" x14ac:dyDescent="0.3">
      <c r="A41" s="94" t="s">
        <v>139</v>
      </c>
      <c r="B41" s="94"/>
      <c r="C41" s="94" t="s">
        <v>174</v>
      </c>
      <c r="D41" s="94"/>
      <c r="E41" s="94"/>
      <c r="F41" s="94"/>
      <c r="G41" s="94"/>
      <c r="H41" s="94"/>
      <c r="I41" s="94"/>
      <c r="J41" s="94"/>
    </row>
    <row r="42" spans="1:10" ht="31.5" customHeight="1" x14ac:dyDescent="0.3">
      <c r="A42" s="186" t="s">
        <v>186</v>
      </c>
      <c r="B42" s="187"/>
      <c r="C42" s="128" t="s">
        <v>187</v>
      </c>
      <c r="D42" s="128"/>
      <c r="E42" s="128"/>
      <c r="F42" s="128"/>
      <c r="G42" s="128"/>
      <c r="H42" s="128"/>
      <c r="I42" s="128"/>
      <c r="J42" s="128"/>
    </row>
    <row r="43" spans="1:10" ht="41.1" customHeight="1" x14ac:dyDescent="0.3">
      <c r="A43" s="188"/>
      <c r="B43" s="189"/>
      <c r="C43" s="196" t="s">
        <v>188</v>
      </c>
      <c r="D43" s="196"/>
      <c r="E43" s="196"/>
      <c r="F43" s="196"/>
      <c r="G43" s="196" t="s">
        <v>189</v>
      </c>
      <c r="H43" s="196"/>
      <c r="I43" s="196"/>
      <c r="J43" s="196"/>
    </row>
    <row r="44" spans="1:10" ht="27" customHeight="1" x14ac:dyDescent="0.3">
      <c r="A44" s="188"/>
      <c r="B44" s="189"/>
      <c r="C44" s="196" t="s">
        <v>190</v>
      </c>
      <c r="D44" s="196"/>
      <c r="E44" s="196"/>
      <c r="F44" s="196"/>
      <c r="G44" s="220" t="s">
        <v>191</v>
      </c>
      <c r="H44" s="220"/>
      <c r="I44" s="220"/>
      <c r="J44" s="220"/>
    </row>
    <row r="45" spans="1:10" ht="157.5" customHeight="1" x14ac:dyDescent="0.3">
      <c r="A45" s="190"/>
      <c r="B45" s="191"/>
      <c r="C45" s="128" t="s">
        <v>192</v>
      </c>
      <c r="D45" s="128"/>
      <c r="E45" s="128"/>
      <c r="F45" s="128"/>
      <c r="G45" s="128"/>
      <c r="H45" s="128"/>
      <c r="I45" s="128"/>
      <c r="J45" s="128"/>
    </row>
    <row r="46" spans="1:10" ht="43.5" customHeight="1" x14ac:dyDescent="0.3">
      <c r="A46" s="221" t="s">
        <v>63</v>
      </c>
      <c r="B46" s="221"/>
      <c r="C46" s="223"/>
      <c r="D46" s="223"/>
      <c r="E46" s="223"/>
      <c r="F46" s="223"/>
      <c r="G46" s="224"/>
      <c r="H46" s="224"/>
      <c r="I46" s="224"/>
      <c r="J46" s="224"/>
    </row>
    <row r="47" spans="1:10" ht="15" customHeight="1" x14ac:dyDescent="0.3">
      <c r="A47" s="183" t="s">
        <v>193</v>
      </c>
      <c r="B47" s="184"/>
      <c r="C47" s="184"/>
      <c r="D47" s="184"/>
      <c r="E47" s="184"/>
      <c r="F47" s="184"/>
      <c r="G47" s="184"/>
      <c r="H47" s="184"/>
      <c r="I47" s="184"/>
      <c r="J47" s="185"/>
    </row>
    <row r="48" spans="1:10" ht="29.4" customHeight="1" x14ac:dyDescent="0.3">
      <c r="A48" s="153" t="s">
        <v>194</v>
      </c>
      <c r="B48" s="153"/>
      <c r="C48" s="153"/>
      <c r="D48" s="153"/>
      <c r="E48" s="153"/>
      <c r="F48" s="153"/>
      <c r="G48" s="153"/>
      <c r="H48" s="153"/>
      <c r="I48" s="153"/>
      <c r="J48" s="153"/>
    </row>
    <row r="49" spans="1:10" s="5" customFormat="1" ht="15.75" customHeight="1" x14ac:dyDescent="0.3">
      <c r="A49" s="94" t="s">
        <v>195</v>
      </c>
      <c r="B49" s="94"/>
      <c r="C49" s="94"/>
      <c r="D49" s="94"/>
      <c r="E49" s="94"/>
      <c r="F49" s="94"/>
      <c r="G49" s="94"/>
      <c r="H49" s="94" t="s">
        <v>196</v>
      </c>
      <c r="I49" s="94"/>
      <c r="J49" s="94"/>
    </row>
    <row r="50" spans="1:10" ht="42.75" customHeight="1" x14ac:dyDescent="0.3">
      <c r="A50" s="199" t="s">
        <v>197</v>
      </c>
      <c r="B50" s="199"/>
      <c r="C50" s="199"/>
      <c r="D50" s="199"/>
      <c r="E50" s="199"/>
      <c r="F50" s="199"/>
      <c r="G50" s="199"/>
      <c r="H50" s="98" t="s">
        <v>198</v>
      </c>
      <c r="I50" s="98"/>
      <c r="J50" s="98"/>
    </row>
    <row r="51" spans="1:10" ht="39.75" customHeight="1" x14ac:dyDescent="0.3">
      <c r="A51" s="199"/>
      <c r="B51" s="199"/>
      <c r="C51" s="199"/>
      <c r="D51" s="199"/>
      <c r="E51" s="199"/>
      <c r="F51" s="199"/>
      <c r="G51" s="199"/>
      <c r="H51" s="98" t="s">
        <v>199</v>
      </c>
      <c r="I51" s="98"/>
      <c r="J51" s="98"/>
    </row>
    <row r="52" spans="1:10" s="1" customFormat="1" ht="16.5" customHeight="1" x14ac:dyDescent="0.3">
      <c r="A52" s="104" t="s">
        <v>200</v>
      </c>
      <c r="B52" s="104"/>
      <c r="C52" s="104"/>
      <c r="D52" s="104"/>
      <c r="E52" s="104"/>
      <c r="F52" s="104"/>
      <c r="G52" s="104"/>
      <c r="H52" s="104"/>
      <c r="I52" s="104"/>
      <c r="J52" s="104"/>
    </row>
    <row r="53" spans="1:10" ht="55.5" customHeight="1" x14ac:dyDescent="0.3">
      <c r="A53" s="89" t="s">
        <v>201</v>
      </c>
      <c r="B53" s="89"/>
      <c r="C53" s="89"/>
      <c r="D53" s="89"/>
      <c r="E53" s="89"/>
      <c r="F53" s="89"/>
      <c r="G53" s="89"/>
      <c r="H53" s="89"/>
      <c r="I53" s="89"/>
      <c r="J53" s="89"/>
    </row>
    <row r="54" spans="1:10" ht="15" customHeight="1" x14ac:dyDescent="0.3">
      <c r="A54" s="94" t="s">
        <v>139</v>
      </c>
      <c r="B54" s="94"/>
      <c r="C54" s="94" t="s">
        <v>202</v>
      </c>
      <c r="D54" s="94"/>
      <c r="E54" s="94" t="s">
        <v>203</v>
      </c>
      <c r="F54" s="94"/>
      <c r="G54" s="94"/>
      <c r="H54" s="94"/>
      <c r="I54" s="94"/>
      <c r="J54" s="94"/>
    </row>
    <row r="55" spans="1:10" ht="55.5" customHeight="1" x14ac:dyDescent="0.3">
      <c r="A55" s="95" t="s">
        <v>204</v>
      </c>
      <c r="B55" s="95"/>
      <c r="C55" s="202" t="str">
        <f>IF('School-level PFEP (English)'!C55="Principal","Director(a)de Escuela",IF('School-level PFEP (English)'!C55="Assistant Principal","Sub Director(a) de Escuela",IF('School-level PFEP (English)'!C55="Curriculum Coach","Entrenador(a) de currículo",IF('School-level PFEP (English)'!C55="CIS/CLS","CIS/CLS",IF('School-level PFEP (English)'!C55="CAP Advisor","Asesor/a de CAP",IF('School-level PFEP (English)'!C55="School Social Worker","Trabajador(a) social escolar",IF('School-level PFEP (English)'!C55="UP-START Liaison","Representante de Project UP-START",IF('School-level PFEP (English)'!C55="EESAC Chairperson","Presidente(a) de EESAC",IF('School-level PFEP (English)'!C55="Activities Director","Director(a) de actividades",IF('School-level PFEP (English)'!C55="Counselor","Consejero(a)", IF('School-level PFEP (English)'!C55="Teacher","Maestro(a)"," ")))))))))))</f>
        <v>Sub Director(a) de Escuela</v>
      </c>
      <c r="D55" s="202"/>
      <c r="E55" s="202" t="str">
        <f>IF('School-level PFEP (English)'!E55="Brochures","Folletos",IF('School-level PFEP (English)'!E55="Flyers","Volantes",IF('School-level PFEP (English)'!E55="Handouts","Documentación para repartir",IF('School-level PFEP (English)'!E55="PowerPoint Presentations","Presentaciones en PowerPoint",IF('School-level PFEP (English)'!E55="Referral Forms","Formularios para referidos",IF('School-level PFEP (English)'!E55="Title I School-Level Parent and Family Engagement Feedback Form","Formulario de Comentarios sobre la 
Participación de Padres y Familias del Título I a Nivel Escolar"," "))))))</f>
        <v>Presentaciones en PowerPoint</v>
      </c>
      <c r="F55" s="202"/>
      <c r="G55" s="202"/>
      <c r="H55" s="202"/>
      <c r="I55" s="202"/>
      <c r="J55" s="202"/>
    </row>
    <row r="56" spans="1:10" ht="59.25" customHeight="1" x14ac:dyDescent="0.3">
      <c r="A56" s="95" t="s">
        <v>205</v>
      </c>
      <c r="B56" s="95"/>
      <c r="C56" s="202" t="str">
        <f>IF('School-level PFEP (English)'!C56="Principal","Director(a)de Escuela",IF('School-level PFEP (English)'!C56="Assistant Principal","Sub Director(a) de Escuela",IF('School-level PFEP (English)'!C56="Curriculum Coach","Entrenador(a) de currículo",IF('School-level PFEP (English)'!C56="CIS/CLS","CIS/CLS",IF('School-level PFEP (English)'!C56="CAP Advisor","Asesor(a) de CAP",IF('School-level PFEP (English)'!C56="School Social Worker","Trabajador(a) social escolar",IF('School-level PFEP (English)'!C56="UP-START Liaison","Representante de Project UP-START",IF('School-level PFEP (English)'!C56="EESAC Chairperson","Presidente(a) de EESAC",IF('School-level PFEP (English)'!C56="Activities Director","Director(a) de actividades",IF('School-level PFEP (English)'!C56="Counselor","Consejero(a)", IF('School-level PFEP (English)'!C56="Teacher","Maestro(a)"," ")))))))))))</f>
        <v>Presidente(a) de EESAC</v>
      </c>
      <c r="D56" s="202"/>
      <c r="E56" s="202" t="str">
        <f>IF('School-level PFEP (English)'!E56="Brochures","Folletos",IF('School-level PFEP (English)'!E56="Flyers","Volantes",IF('School-level PFEP (English)'!E56="Handouts","Documentación para repartir",IF('School-level PFEP (English)'!E56="PowerPoint Presentations","Presentaciones en PowerPoint",IF('School-level PFEP (English)'!E56="Referral Forms","Formularios para referidos",IF('School-level PFEP (English)'!E56="Title I School-Level Parent and Family Engagement Feedback Form","Formulario de Comentarios sobre la 
Participación de Padres y Familias del Título I a Nivel Escolar"," "))))))</f>
        <v>Documentación para repartir</v>
      </c>
      <c r="F56" s="202"/>
      <c r="G56" s="202"/>
      <c r="H56" s="202"/>
      <c r="I56" s="202"/>
      <c r="J56" s="202"/>
    </row>
    <row r="57" spans="1:10" ht="53.25" customHeight="1" x14ac:dyDescent="0.3">
      <c r="A57" s="202" t="str">
        <f>IF('School-level PFEP (English)'!A57="Neighborhood Resource Center","Centro de Recurso del Vecindario",IF('School-level PFEP (English)'!A57="Virtual Meetings/Webinars","Reuniones a distancia/talleres en línea ",IF('School-level PFEP (English)'!A57="The Parent Academy"," La Academia para Padres de Familia ",IF('School-level PFEP (English)'!A57="Agency Referrals"," Referidos a agencias ",IF('School-level PFEP (English)'!A57="Community-Based Partnerships"," Asociaciones basadas en la comunidad",IF('School-level PFEP (English)'!A57="Parent &amp; Family Engagement Workshops"," Talleres de participación de padres y familias"," "))))))</f>
        <v xml:space="preserve"> Talleres de participación de padres y familias</v>
      </c>
      <c r="B57" s="202"/>
      <c r="C57" s="202" t="str">
        <f>IF('School-level PFEP (English)'!C56="Principal","Director(a)de Escuela",IF('School-level PFEP (English)'!C56="Assistant Principal","Sub Director(a) de Escuela",IF('School-level PFEP (English)'!C56="Curriculum Coach","Entrenador(a) de currículo",IF('School-level PFEP (English)'!C56="CIS/CLS","CIS/CLS",IF('School-level PFEP (English)'!C56="CAP Advisor","Asesor(a) de CAP",IF('School-level PFEP (English)'!C56="School Social Worker","Trabajador(a) social escolar",IF('School-level PFEP (English)'!C57="UP-START Liaison","Representante de Project UP-START",IF('School-level PFEP (English)'!C57="EESAC Chairperson","Presidente(a) de EESAC",IF('School-level PFEP (English)'!C57="Activities Director","Director(a) de actividades",IF('School-level PFEP (English)'!C57="Counselor","Consejero(a)", IF('School-level PFEP (English)'!C57="Teacher","Maestro(a)"," ")))))))))))</f>
        <v>Consejero(a)</v>
      </c>
      <c r="D57" s="202"/>
      <c r="E57" s="202" t="str">
        <f>IF('School-level PFEP (English)'!E57="Brochures","Folletos",IF('School-level PFEP (English)'!E57="Flyers","Volantes",IF('School-level PFEP (English)'!E57="Handouts","Documentación para repartir",IF('School-level PFEP (English)'!E57="PowerPoint Presentations","Presentaciones en PowerPoint",IF('School-level PFEP (English)'!E57="Referral Forms","Formularios para referidos",IF('School-level PFEP (English)'!E57="Title I School-Level Parent and Family Engagement Feedback Form","Formulario de Comentarios sobre la 
Participación de Padres y Familias del Título I a Nivel Escolar"," "))))))</f>
        <v>Documentación para repartir</v>
      </c>
      <c r="F57" s="202"/>
      <c r="G57" s="202"/>
      <c r="H57" s="202"/>
      <c r="I57" s="202"/>
      <c r="J57" s="202"/>
    </row>
    <row r="58" spans="1:10" s="1" customFormat="1" ht="12.6" customHeight="1" x14ac:dyDescent="0.3">
      <c r="A58" s="104" t="s">
        <v>206</v>
      </c>
      <c r="B58" s="104"/>
      <c r="C58" s="104"/>
      <c r="D58" s="104"/>
      <c r="E58" s="104"/>
      <c r="F58" s="104"/>
      <c r="G58" s="104"/>
      <c r="H58" s="104"/>
      <c r="I58" s="104"/>
      <c r="J58" s="104"/>
    </row>
    <row r="59" spans="1:10" ht="16.5" customHeight="1" x14ac:dyDescent="0.3">
      <c r="A59" s="129" t="s">
        <v>207</v>
      </c>
      <c r="B59" s="129"/>
      <c r="C59" s="129"/>
      <c r="D59" s="129"/>
      <c r="E59" s="129"/>
      <c r="F59" s="129"/>
      <c r="G59" s="129"/>
      <c r="H59" s="129"/>
      <c r="I59" s="129"/>
      <c r="J59" s="129"/>
    </row>
    <row r="60" spans="1:10" ht="60.6" customHeight="1" x14ac:dyDescent="0.3">
      <c r="A60" s="129" t="s">
        <v>208</v>
      </c>
      <c r="B60" s="129"/>
      <c r="C60" s="129"/>
      <c r="D60" s="129"/>
      <c r="E60" s="129"/>
      <c r="F60" s="129"/>
      <c r="G60" s="129"/>
      <c r="H60" s="129"/>
      <c r="I60" s="129"/>
      <c r="J60" s="129"/>
    </row>
    <row r="61" spans="1:10" ht="60.75" customHeight="1" x14ac:dyDescent="0.3">
      <c r="A61" s="109" t="s">
        <v>163</v>
      </c>
      <c r="B61" s="109"/>
      <c r="C61" s="109" t="s">
        <v>209</v>
      </c>
      <c r="D61" s="109"/>
      <c r="E61" s="109" t="s">
        <v>210</v>
      </c>
      <c r="F61" s="109"/>
      <c r="G61" s="109" t="s">
        <v>211</v>
      </c>
      <c r="H61" s="109"/>
      <c r="I61" s="109"/>
      <c r="J61" s="109"/>
    </row>
    <row r="62" spans="1:10" ht="71.25" customHeight="1" x14ac:dyDescent="0.3">
      <c r="A62" s="163" t="s">
        <v>212</v>
      </c>
      <c r="B62" s="163"/>
      <c r="C62" s="220" t="s">
        <v>213</v>
      </c>
      <c r="D62" s="220"/>
      <c r="E62" s="212" t="s">
        <v>214</v>
      </c>
      <c r="F62" s="212"/>
      <c r="G62" s="111" t="s">
        <v>215</v>
      </c>
      <c r="H62" s="111"/>
      <c r="I62" s="111"/>
      <c r="J62" s="111"/>
    </row>
    <row r="63" spans="1:10" ht="70.5" customHeight="1" x14ac:dyDescent="0.3">
      <c r="A63" s="196" t="s">
        <v>216</v>
      </c>
      <c r="B63" s="196"/>
      <c r="C63" s="220" t="s">
        <v>217</v>
      </c>
      <c r="D63" s="220"/>
      <c r="E63" s="212" t="s">
        <v>214</v>
      </c>
      <c r="F63" s="212"/>
      <c r="G63" s="111" t="s">
        <v>218</v>
      </c>
      <c r="H63" s="111"/>
      <c r="I63" s="111"/>
      <c r="J63" s="111"/>
    </row>
    <row r="64" spans="1:10" ht="78.75" customHeight="1" x14ac:dyDescent="0.3">
      <c r="A64" s="163" t="s">
        <v>219</v>
      </c>
      <c r="B64" s="163"/>
      <c r="C64" s="202" t="str">
        <f>IF('School-level PFEP (English)'!C64="Principal","Director(a) de Escuela",IF('School-level PFEP (English)'!C64="Assistant Principal","Sub Director(a) de Escuela",IF('School-level PFEP (English)'!C64="Curriculum Coach","Entrenador(a) de currículo",IF('School-level PFEP (English)'!C64="CIS/CLS","CIS/CLS",IF('School-level PFEP (English)'!C64="CAP Advisor","Asesor(a) de CAP (Consejero del Programa de Asistencia de Estudios Post Secudarios)",IF('School-level PFEP (English)'!C64="School Social Worker","Trabajador(a) social escolar",IF('School-level PFEP (English)'!C64="UP-START Liaison","Representante de Project UP-START",IF('School-level PFEP (English)'!C64="EESAC Chairperson","Presidente(a) de EESAC",IF('School-level PFEP (English)'!C64="Activities Director","Director(a) de actividades",IF('School-level PFEP (English)'!C64="Counselor","Consejero(a)",IF('School-level PFEP (English)'!C64="Teacher","Maestro(a)"," ")))))))))))</f>
        <v>Sub Director(a) de Escuela</v>
      </c>
      <c r="D64" s="202"/>
      <c r="E64" s="212" t="s">
        <v>214</v>
      </c>
      <c r="F64" s="212"/>
      <c r="G64" s="111" t="s">
        <v>218</v>
      </c>
      <c r="H64" s="111"/>
      <c r="I64" s="111"/>
      <c r="J64" s="111"/>
    </row>
    <row r="65" spans="1:10" ht="11.25" customHeight="1" x14ac:dyDescent="0.3">
      <c r="A65" s="63"/>
      <c r="B65" s="63"/>
      <c r="C65" s="58"/>
      <c r="D65" s="58"/>
      <c r="E65" s="64"/>
      <c r="F65" s="64"/>
      <c r="G65" s="64"/>
      <c r="H65" s="64"/>
      <c r="I65" s="64"/>
      <c r="J65" s="64"/>
    </row>
    <row r="66" spans="1:10" ht="13.5" customHeight="1" x14ac:dyDescent="0.3">
      <c r="A66" s="104" t="s">
        <v>220</v>
      </c>
      <c r="B66" s="104"/>
      <c r="C66" s="104"/>
      <c r="D66" s="104"/>
      <c r="E66" s="104"/>
      <c r="F66" s="104"/>
      <c r="G66" s="104"/>
      <c r="H66" s="104"/>
      <c r="I66" s="104"/>
      <c r="J66" s="104"/>
    </row>
    <row r="67" spans="1:10" ht="27" customHeight="1" x14ac:dyDescent="0.3">
      <c r="A67" s="153" t="s">
        <v>221</v>
      </c>
      <c r="B67" s="153"/>
      <c r="C67" s="153"/>
      <c r="D67" s="153"/>
      <c r="E67" s="153"/>
      <c r="F67" s="153"/>
      <c r="G67" s="153"/>
      <c r="H67" s="153"/>
      <c r="I67" s="153"/>
      <c r="J67" s="153"/>
    </row>
    <row r="68" spans="1:10" ht="37.35" customHeight="1" x14ac:dyDescent="0.3">
      <c r="A68" s="109" t="s">
        <v>222</v>
      </c>
      <c r="B68" s="109"/>
      <c r="C68" s="109" t="s">
        <v>209</v>
      </c>
      <c r="D68" s="109"/>
      <c r="E68" s="109" t="s">
        <v>210</v>
      </c>
      <c r="F68" s="109"/>
      <c r="G68" s="109"/>
      <c r="H68" s="109"/>
      <c r="I68" s="109" t="s">
        <v>211</v>
      </c>
      <c r="J68" s="109"/>
    </row>
    <row r="69" spans="1:10" ht="52.5" customHeight="1" x14ac:dyDescent="0.3">
      <c r="A69" s="202" t="str">
        <f>IF('School-level PFEP (English)'!A68="School-level Parent &amp; Family Engagement Survey","Encuesta a nivel de la escuela sobre la participación de padres y familias",IF('School-level PFEP (English)'!A68="FAST Night","Noche de FAST",IF('School-level PFEP (English)'!A68="Annual Parent Meeting About the Benefits of the Title I Schoolwide Program","Reunión anual de padres sobre los beneficios del programa Título I para toda la escuela ",IF('School-level PFEP (English)'!A68="Student Backpack","Mochila del estudiante",IF('School-level PFEP (English)'!A68="Parent Conference","Conferencia para padres de familia ",IF('School-level PFEP (English)'!A68="Links to Assessment Websites","Enlaces a sitios web de pruebas",IF('School-level PFEP (English)'!A68="Response to Intervention","Respuesta a la intervención",IF('School-level PFEP (English)'!A68="EESAC Meetings","Reuniones de EESAC ",IF('School-level PFEP (English)'!A68="The Parent Academy Meetings/Training","Reuniones/Capacitaciónes de La Academia para Padres de Familia",IF('School-level PFEP (English)'!A68="Meeting with School Social Worker","Reunión con el/la trabajador(a) social de la escuela",IF('School-level PFEP (English)'!A68="Special Events for Families","Eventos especiales para familias ",IF('School-level PFEP (English)'!A68="Meeting with Truancy Child Study Team","Reunión con Equipo de Estudio de Ausentismo/abandono escolar infantil",IF('School-level PFEP (English)'!A68="Virtual Parent and Family Engagement Opportunities","Actividad/Reunión/Talleres a distancia de participación de padres y familias",IF('School-level PFEP (English)'!A68="Community-based Partnerships","Asociaciones basadas en la comunidad "," "))))))))))))))</f>
        <v xml:space="preserve">Reunión anual de padres sobre los beneficios del programa Título I para toda la escuela </v>
      </c>
      <c r="B69" s="202"/>
      <c r="C69" s="202" t="str">
        <f>IF('School-level PFEP (English)'!C68="Principal","Director(a) de Escuela",IF('School-level PFEP (English)'!C68="Assistant Principal","Sub Director(a) de Escuela",IF('School-level PFEP (English)'!C68="Curriculum Coach","Entrenador(a) de currículo",IF('School-level PFEP (English)'!C68="CIS/CLS","CIS/CLS",IF('School-level PFEP (English)'!C68="CAP Advisor","Asesor(a) de Programa de Asistencia para Estudios después de la escuela",IF('School-level PFEP (English)'!C68="School Social Worker","Trabajador(a) social escolar",IF('School-level PFEP (English)'!C68="UP-START Liaison","Representante de Project UP-START",IF('School-level PFEP (English)'!C68="EESAC Chairperson","Presidente(a) de EESAC",IF('School-level PFEP (English)'!C68="Activities Director","Director(a) de actividades",IF('School-level PFEP (English)'!C68="Counselor","Consejero(a)",IF('School-level PFEP (English)'!C68="Teacher","Maestro(a)"," ")))))))))))</f>
        <v>Sub Director(a) de Escuela</v>
      </c>
      <c r="D69" s="202"/>
      <c r="E69" s="202" t="str">
        <f>IF('School-level PFEP (English)'!E68="Curriculum","Plan de Estudios",IF('School-level PFEP (English)'!E68="Assessments","Pruebas ",IF('School-level PFEP (English)'!E68="Technology","Tecnología",IF('School-level PFEP (English)'!E68="Social Media","Redes Sociales",IF('School-level PFEP (English)'!E68="Parenting","Crianza ",IF('School-level PFEP (English)'!E68="Data Driven Instruction","Instrucción Basada en Datos",IF('School-level PFEP (English)'!E68="Parent Portal","Portal para Padres de Familia"," ")))))))</f>
        <v>Plan de Estudios</v>
      </c>
      <c r="F69" s="202"/>
      <c r="G69" s="202"/>
      <c r="H69" s="202"/>
      <c r="I69" s="202" t="str">
        <f>IF('School-level PFEP (English)'!I68="Handouts","Documentación para repartir",IF('School-level PFEP (English)'!I68="Minutes","Actas",IF('School-level PFEP (English)'!I68="Attendance Records","Registro de Asistencia",IF('School-level PFEP (English)'!I68="Photos","Volantes/Fotos"," "))))</f>
        <v>Actas</v>
      </c>
      <c r="J69" s="202"/>
    </row>
    <row r="70" spans="1:10" ht="53.1" customHeight="1" x14ac:dyDescent="0.3">
      <c r="A70" s="202" t="str">
        <f>IF('School-level PFEP (English)'!A69="School-level Parent &amp; Family Engagement Survey","Encuesta a nivel de la escuela sobre la participación de padres y familias",IF('School-level PFEP (English)'!A69="FAST Night","Noche de FAST",IF('School-level PFEP (English)'!A69="Annual Parent Meeting About the Benefits of the Title I Schoolwide Program","Reunión anual de padres sobre los beneficios del programa Título I para toda la escuela ",IF('School-level PFEP (English)'!A69="Student Backpack","Mochila del estudiante",IF('School-level PFEP (English)'!A69="Parent Conference","Conferencia para padres de familia ",IF('School-level PFEP (English)'!A69="Links to Assessment Websites","Enlaces a sitios web de pruebas",IF('School-level PFEP (English)'!A69="Response to Intervention","Respuesta a la intervención",IF('School-level PFEP (English)'!A69="EESAC Meetings","Reuniones de EESAC ",IF('School-level PFEP (English)'!A69="The Parent Academy Meetings/Training","Reuniones/Capacitaciónes de La Academia para Padres de Familia",IF('School-level PFEP (English)'!A69="Meeting with School Social Worker","Reunión con el/la trabajador(a) social de la escuela",IF('School-level PFEP (English)'!A69="Special Events for Families","Eventos especiales para familias ",IF('School-level PFEP (English)'!A69="Meeting with Truancy Child Study Team","Reunión con Equipo de Estudio de Ausentismo/abandono escolar infantil",IF('School-level PFEP (English)'!A69="Virtual Parent and Family Engagement Opportunities","Actividad/Reunión/Talleres a distancia de participación de padres y familias",IF('School-level PFEP (English)'!A69="Community-based Partnerships","Asociaciones basadas en la comunidad "," "))))))))))))))</f>
        <v xml:space="preserve"> </v>
      </c>
      <c r="B70" s="202"/>
      <c r="C70" s="202" t="str">
        <f>IF('School-level PFEP (English)'!C69="Principal","Director(a) de Escuela",IF('School-level PFEP (English)'!C69="Assistant Principal","Sub Director(a) de Escuela",IF('School-level PFEP (English)'!C69="Curriculum Coach","Entrenador(a) de currículo",IF('School-level PFEP (English)'!C69="CIS/CLS","CIS/CLS",IF('School-level PFEP (English)'!C69="CAP Advisor","Asesor(a) de Programa de Asistencia para Estudios después de la escuela",IF('School-level PFEP (English)'!C69="School Social Worker","Trabajador(a) social escolar",IF('School-level PFEP (English)'!C69="UP-START Liaison","Representante de Project UP-START",IF('School-level PFEP (English)'!C69="EESAC Chairperson","Presidente(a) de EESAC",IF('School-level PFEP (English)'!C69="Activities Director","Director(a) de actividades",IF('School-level PFEP (English)'!C69="Counselor","Consejero(a)",IF('School-level PFEP (English)'!C69="Teacher","Maestro(a)"," ")))))))))))</f>
        <v>Sub Director(a) de Escuela</v>
      </c>
      <c r="D70" s="202"/>
      <c r="E70" s="202" t="str">
        <f>IF('School-level PFEP (English)'!E69="Curriculum","Plan de Estudios",IF('School-level PFEP (English)'!E69="Assessments","Pruebas ",IF('School-level PFEP (English)'!E69="Technology","Tecnología",IF('School-level PFEP (English)'!E69="Social Media","Redes Sociales",IF('School-level PFEP (English)'!E69="Parenting","Crianza ",IF('School-level PFEP (English)'!E69="Data Driven Instruction","Instrucción Basada en Datos",IF('School-level PFEP (English)'!E69="Parent Portal","Portal para Padres de Familia"," ")))))))</f>
        <v>Portal para Padres de Familia</v>
      </c>
      <c r="F70" s="202"/>
      <c r="G70" s="202"/>
      <c r="H70" s="202"/>
      <c r="I70" s="202" t="str">
        <f>IF('School-level PFEP (English)'!I69="Handouts","Documentación para repartir",IF('School-level PFEP (English)'!I69="Minutes","Actas",IF('School-level PFEP (English)'!I69="Attendance Records","Registro de Asistencia",IF('School-level PFEP (English)'!I69="Photos","Volantes/Fotos"," "))))</f>
        <v>Registro de Asistencia</v>
      </c>
      <c r="J70" s="202"/>
    </row>
    <row r="71" spans="1:10" ht="12.6" customHeight="1" x14ac:dyDescent="0.3">
      <c r="A71" s="104" t="s">
        <v>223</v>
      </c>
      <c r="B71" s="104"/>
      <c r="C71" s="104"/>
      <c r="D71" s="104"/>
      <c r="E71" s="104"/>
      <c r="F71" s="104"/>
      <c r="G71" s="104"/>
      <c r="H71" s="104"/>
      <c r="I71" s="104"/>
      <c r="J71" s="104"/>
    </row>
    <row r="72" spans="1:10" ht="39.6" customHeight="1" x14ac:dyDescent="0.3">
      <c r="A72" s="153" t="s">
        <v>224</v>
      </c>
      <c r="B72" s="153"/>
      <c r="C72" s="153"/>
      <c r="D72" s="153"/>
      <c r="E72" s="153"/>
      <c r="F72" s="153"/>
      <c r="G72" s="153"/>
      <c r="H72" s="153"/>
      <c r="I72" s="153"/>
      <c r="J72" s="153"/>
    </row>
    <row r="73" spans="1:10" ht="27.75" customHeight="1" x14ac:dyDescent="0.3">
      <c r="A73" s="71" t="s">
        <v>225</v>
      </c>
      <c r="B73" s="109" t="s">
        <v>226</v>
      </c>
      <c r="C73" s="109"/>
      <c r="D73" s="109" t="s">
        <v>227</v>
      </c>
      <c r="E73" s="109"/>
      <c r="F73" s="109"/>
      <c r="G73" s="109" t="s">
        <v>211</v>
      </c>
      <c r="H73" s="109"/>
      <c r="I73" s="109"/>
      <c r="J73" s="109"/>
    </row>
    <row r="74" spans="1:10" ht="21" customHeight="1" x14ac:dyDescent="0.3">
      <c r="A74" s="95" t="s">
        <v>228</v>
      </c>
      <c r="B74" s="202" t="str">
        <f>IF('School-level PFEP (English)'!B73="Translator","Traductor",IF('School-level PFEP (English)'!B73="Translated Materials","Materiales traducidos "," "))</f>
        <v xml:space="preserve">Materiales traducidos </v>
      </c>
      <c r="C74" s="202"/>
      <c r="D74" s="202" t="str">
        <f>IF('School-level PFEP (English)'!D73="Principal","Director(a) de Escuela",IF('School-level PFEP (English)'!D73="Assistant Principal","Sub Director(a) de Escuela",IF('School-level PFEP (English)'!D73="Curriculum Coach","Entrenador(a) de currículo",IF('School-level PFEP (English)'!D73="CIS/CLS","CIS/CLS",IF('School-level PFEP (English)'!D73="CAP Advisor","Asesor(a) de CAP",IF('School-level PFEP (English)'!D73="School Social Worker","Trabajador(a) social escolar",IF('School-level PFEP (English)'!D73="UP-START Liaison","Representante de Project UP-START",IF('School-level PFEP (English)'!D73="EESAC Chairperson","Presidente(a) de EESAC",IF('School-level PFEP (English)'!D73="Activities Director","Director(a) de actividades",IF('School-level PFEP (English)'!D73="Counselor","Consejero(a)", IF('School-level PFEP (English)'!D73="Teacher","Maestro(a)"," ")))))))))))</f>
        <v>Sub Director(a) de Escuela</v>
      </c>
      <c r="E74" s="202"/>
      <c r="F74" s="202"/>
      <c r="G74" s="202" t="str">
        <f>IF('School-level PFEP (English)'!G73="Multi-language Materials/Flyers/Handouts with disclaimer","Documentación/Volantes para repartir en varios idiomas",IF('School-level PFEP (English)'!G73="Evidence of translation services","Evdencia de servicios de traducción y adaptaciones de accesibilidad"," "))</f>
        <v>Documentación/Volantes para repartir en varios idiomas</v>
      </c>
      <c r="H74" s="202"/>
      <c r="I74" s="202"/>
      <c r="J74" s="202"/>
    </row>
    <row r="75" spans="1:10" ht="12" customHeight="1" x14ac:dyDescent="0.3">
      <c r="A75" s="95"/>
      <c r="B75" s="202"/>
      <c r="C75" s="202"/>
      <c r="D75" s="202"/>
      <c r="E75" s="202"/>
      <c r="F75" s="202"/>
      <c r="G75" s="202"/>
      <c r="H75" s="202"/>
      <c r="I75" s="202"/>
      <c r="J75" s="202"/>
    </row>
    <row r="76" spans="1:10" ht="36.75" customHeight="1" x14ac:dyDescent="0.3">
      <c r="A76" s="73" t="s">
        <v>229</v>
      </c>
      <c r="B76" s="202" t="str">
        <f>IF('School-level PFEP (English)'!B75="Wheelchair Ramp","Rampa para silla de ruedas",IF('School-level PFEP (English)'!B75="Handicap Parking","Estacionamiento para discapacitados",IF('School-level PFEP (English)'!B75="Sign language interpreter","Intérprete de lenguaje de señas",IF('School-level PFEP (English)'!B75="Other","Otro"," "))))</f>
        <v>Estacionamiento para discapacitados</v>
      </c>
      <c r="C76" s="202"/>
      <c r="D76" s="202" t="str">
        <f>IF('School-level PFEP (English)'!D75="Principal","Director(a) de Escuela",IF('School-level PFEP (English)'!D75="Assistant Principal","Sub Director(a) de Escuela",IF('School-level PFEP (English)'!D75="Curriculum Coach","Entrenador(a) de currículo",IF('School-level PFEP (English)'!D75="CIS/CLS","CIS/CLS",IF('School-level PFEP (English)'!D75="CAP Advisor","Asesor(a) de Programa de Asistencia para Estudios después de la escuela",IF('School-level PFEP (English)'!D75="School Social Worker","Trabajador(a) social escolar",IF('School-level PFEP (English)'!D75="UP-START Liaison","Representante de Project UP-START",IF('School-level PFEP (English)'!D75="EESAC Chairperson","Presidente(a) de EESAC",IF('School-level PFEP (English)'!D75="Activities Director","Director(a) de actividades",IF('School-level PFEP (English)'!D75="Counselor","Consejero(a)", IF('School-level PFEP (English)'!D75="Teacher","Maestro(a)"," ")))))))))))</f>
        <v>Consejero(a)</v>
      </c>
      <c r="E76" s="202"/>
      <c r="F76" s="202"/>
      <c r="G76" s="202" t="str">
        <f>IF('School-level PFEP (English)'!G75="Photos","Fotos",IF('School-level PFEP (English)'!G75="School Map","Mapa de la Escuela",IF('School-level PFEP (English)'!G75="Request for Sign Language Interpreter","Intérprete de lenguaje de señas",IF('School-level PFEP (English)'!G75="Other", "Otro", " "))))</f>
        <v>Fotos</v>
      </c>
      <c r="H76" s="202"/>
      <c r="I76" s="202"/>
      <c r="J76" s="202"/>
    </row>
    <row r="77" spans="1:10" s="1" customFormat="1" ht="12" customHeight="1" x14ac:dyDescent="0.3">
      <c r="A77" s="104" t="s">
        <v>230</v>
      </c>
      <c r="B77" s="104"/>
      <c r="C77" s="104"/>
      <c r="D77" s="104"/>
      <c r="E77" s="104"/>
      <c r="F77" s="104"/>
      <c r="G77" s="104"/>
      <c r="H77" s="104"/>
      <c r="I77" s="104"/>
      <c r="J77" s="104"/>
    </row>
    <row r="78" spans="1:10" ht="75.75" customHeight="1" x14ac:dyDescent="0.3">
      <c r="A78" s="153" t="s">
        <v>231</v>
      </c>
      <c r="B78" s="153"/>
      <c r="C78" s="153"/>
      <c r="D78" s="153"/>
      <c r="E78" s="153"/>
      <c r="F78" s="153"/>
      <c r="G78" s="153"/>
      <c r="H78" s="153"/>
      <c r="I78" s="153"/>
      <c r="J78" s="153"/>
    </row>
    <row r="79" spans="1:10" ht="26.25" customHeight="1" x14ac:dyDescent="0.3">
      <c r="A79" s="76" t="s">
        <v>232</v>
      </c>
      <c r="B79" s="206" t="s">
        <v>222</v>
      </c>
      <c r="C79" s="206"/>
      <c r="D79" s="206"/>
      <c r="E79" s="206"/>
      <c r="F79" s="206"/>
      <c r="G79" s="206"/>
      <c r="H79" s="206" t="s">
        <v>227</v>
      </c>
      <c r="I79" s="206"/>
      <c r="J79" s="76" t="s">
        <v>211</v>
      </c>
    </row>
    <row r="80" spans="1:10" ht="49.5" customHeight="1" x14ac:dyDescent="0.3">
      <c r="A80" s="98" t="s">
        <v>233</v>
      </c>
      <c r="B80" s="98" t="s">
        <v>234</v>
      </c>
      <c r="C80" s="98"/>
      <c r="D80" s="98"/>
      <c r="E80" s="98"/>
      <c r="F80" s="98"/>
      <c r="G80" s="98"/>
      <c r="H80" s="210" t="str">
        <f>IF('School-level PFEP (English)'!H79="Principal","Director(a) de Escuela",IF('School-level PFEP (English)'!H79="Assistant Principal","Sub Director(a) de Escuela",IF('School-level PFEP (English)'!H79="Curriculum Coach","Entrenador(a) de currículo",IF('School-level PFEP (English)'!H79="CIS/CLS","CIS/CLS",IF('School-level PFEP (English)'!H79="CAP Advisor","Asesor(a) de Programa de Asistencia para Estudios después de la escuela",IF('School-level PFEP (English)'!H79="School Social Worker","Trabajador(a) social escolar",IF('School-level PFEP (English)'!H79="UP-START Liaison","Representante de Project UP-START",IF('School-level PFEP (English)'!H79="EESAC Chairperson","Presidente(a) de EESAC",IF('School-level PFEP (English)'!H79="Activities Director","Director(a) de actividades",IF('School-level PFEP (English)'!H79="Counselor","Consejero(a)", IF('School-level PFEP (English)'!H79="Teacher","Maestro(a)"," ")))))))))))</f>
        <v>Sub Director(a) de Escuela</v>
      </c>
      <c r="I80" s="210"/>
      <c r="J80" s="77" t="s">
        <v>235</v>
      </c>
    </row>
    <row r="81" spans="1:10" ht="6.75" customHeight="1" x14ac:dyDescent="0.3">
      <c r="A81" s="98"/>
      <c r="B81" s="98"/>
      <c r="C81" s="98"/>
      <c r="D81" s="98"/>
      <c r="E81" s="98"/>
      <c r="F81" s="98"/>
      <c r="G81" s="98"/>
      <c r="H81" s="210"/>
      <c r="I81" s="210"/>
      <c r="J81" s="207" t="s">
        <v>236</v>
      </c>
    </row>
    <row r="82" spans="1:10" ht="20.25" customHeight="1" x14ac:dyDescent="0.3">
      <c r="A82" s="98"/>
      <c r="B82" s="98"/>
      <c r="C82" s="98"/>
      <c r="D82" s="98"/>
      <c r="E82" s="98"/>
      <c r="F82" s="98"/>
      <c r="G82" s="98"/>
      <c r="H82" s="210"/>
      <c r="I82" s="210"/>
      <c r="J82" s="207"/>
    </row>
    <row r="83" spans="1:10" ht="14.25" customHeight="1" x14ac:dyDescent="0.3">
      <c r="A83" s="98" t="s">
        <v>237</v>
      </c>
      <c r="B83" s="212" t="s">
        <v>238</v>
      </c>
      <c r="C83" s="212"/>
      <c r="D83" s="212"/>
      <c r="E83" s="212"/>
      <c r="F83" s="212"/>
      <c r="G83" s="212"/>
      <c r="H83" s="202" t="str">
        <f>IF('School-level PFEP (English)'!H82="Principal","Director(a) de Escuela",IF('School-level PFEP (English)'!H82="Assistant Principal","Sub Director(a) de Escuela",IF('School-level PFEP (English)'!H82="Curriculum Coach","Entrenador(a) de currículo",IF('School-level PFEP (English)'!H82="CIS/CLS","CIS/CLS",IF('School-level PFEP (English)'!H82="CAP Advisor","Asesor(a) de Programa de Asistencia para Estudios después de la escuela",IF('School-level PFEP (English)'!H82="School Social Worker","Trabajador(a) social escolar",IF('School-level PFEP (English)'!H82="UP-START Liaison","Representante de Project UP-START",IF('School-level PFEP (English)'!H82="EESAC Chairperson","Presidente(a) de EESAC",IF('School-level PFEP (English)'!H82="Activities Director","Director(a) de actividades",IF('School-level PFEP (English)'!H82="Counselor","Consejero(a)", IF('School-level PFEP (English)'!H82="Teacher","Maestro(a)"," ")))))))))))</f>
        <v>Maestro(a)</v>
      </c>
      <c r="I83" s="202"/>
      <c r="J83" s="207" t="s">
        <v>239</v>
      </c>
    </row>
    <row r="84" spans="1:10" ht="13.5" customHeight="1" x14ac:dyDescent="0.3">
      <c r="A84" s="98"/>
      <c r="B84" s="212"/>
      <c r="C84" s="212"/>
      <c r="D84" s="212"/>
      <c r="E84" s="212"/>
      <c r="F84" s="212"/>
      <c r="G84" s="212"/>
      <c r="H84" s="202"/>
      <c r="I84" s="202"/>
      <c r="J84" s="207"/>
    </row>
    <row r="85" spans="1:10" ht="12.75" customHeight="1" x14ac:dyDescent="0.3">
      <c r="A85" s="98"/>
      <c r="B85" s="212"/>
      <c r="C85" s="212"/>
      <c r="D85" s="212"/>
      <c r="E85" s="212"/>
      <c r="F85" s="212"/>
      <c r="G85" s="212"/>
      <c r="H85" s="202"/>
      <c r="I85" s="202"/>
      <c r="J85" s="207"/>
    </row>
    <row r="86" spans="1:10" ht="21.75" customHeight="1" x14ac:dyDescent="0.3">
      <c r="A86" s="98" t="s">
        <v>240</v>
      </c>
      <c r="B86" s="211" t="s">
        <v>241</v>
      </c>
      <c r="C86" s="211"/>
      <c r="D86" s="211"/>
      <c r="E86" s="211"/>
      <c r="F86" s="211"/>
      <c r="G86" s="211"/>
      <c r="H86" s="210" t="str">
        <f>IF('School-level PFEP (English)'!H84="Principal","Director(a) de Escuela",IF('School-level PFEP (English)'!H84="Assistant Principal","Sub Director(a) de Escuela",IF('School-level PFEP (English)'!H84="Curriculum Coach","Entrenador(a) de currículo",IF('School-level PFEP (English)'!H84="CIS/CLS","CIS/CLS",IF('School-level PFEP (English)'!H84="CAP Advisor","Asesor(a) de Programa de Asistencia para Estudios después de la escuela",IF('School-level PFEP (English)'!H84="School Social Worker","Trabajador(a) social escolar",IF('School-level PFEP (English)'!H84="UP-START Liaison","Representante de Project UP-START",IF('School-level PFEP (English)'!H84="EESAC Chairperson","Presidente(a) de EESAC",IF('School-level PFEP (English)'!H84="Activities Director","Director(a) de actividades",IF('School-level PFEP (English)'!H84="Counselor","Consejero(a)", IF('School-level PFEP (English)'!H84="Teacher","Maestro(a)"," ")))))))))))</f>
        <v>Sub Director(a) de Escuela</v>
      </c>
      <c r="I86" s="210"/>
      <c r="J86" s="208" t="s">
        <v>242</v>
      </c>
    </row>
    <row r="87" spans="1:10" ht="50.4" customHeight="1" x14ac:dyDescent="0.3">
      <c r="A87" s="98"/>
      <c r="B87" s="211"/>
      <c r="C87" s="211"/>
      <c r="D87" s="211"/>
      <c r="E87" s="211"/>
      <c r="F87" s="211"/>
      <c r="G87" s="211"/>
      <c r="H87" s="210"/>
      <c r="I87" s="210"/>
      <c r="J87" s="208"/>
    </row>
    <row r="88" spans="1:10" ht="46.5" customHeight="1" x14ac:dyDescent="0.3">
      <c r="A88" s="98"/>
      <c r="B88" s="192" t="s">
        <v>243</v>
      </c>
      <c r="C88" s="192"/>
      <c r="D88" s="106" t="s">
        <v>115</v>
      </c>
      <c r="E88" s="193"/>
      <c r="F88" s="193"/>
      <c r="G88" s="193"/>
      <c r="H88" s="210"/>
      <c r="I88" s="210"/>
      <c r="J88" s="208"/>
    </row>
    <row r="89" spans="1:10" ht="42.6" customHeight="1" x14ac:dyDescent="0.3">
      <c r="A89" s="98"/>
      <c r="B89" s="124" t="s">
        <v>244</v>
      </c>
      <c r="C89" s="125"/>
      <c r="D89" s="125"/>
      <c r="E89" s="125"/>
      <c r="F89" s="125"/>
      <c r="G89" s="126"/>
      <c r="H89" s="210"/>
      <c r="I89" s="210"/>
      <c r="J89" s="208"/>
    </row>
    <row r="90" spans="1:10" ht="18" customHeight="1" x14ac:dyDescent="0.3">
      <c r="A90" s="183" t="s">
        <v>245</v>
      </c>
      <c r="B90" s="184"/>
      <c r="C90" s="184"/>
      <c r="D90" s="184"/>
      <c r="E90" s="184"/>
      <c r="F90" s="184"/>
      <c r="G90" s="184"/>
      <c r="H90" s="184"/>
      <c r="I90" s="184"/>
      <c r="J90" s="185"/>
    </row>
    <row r="91" spans="1:10" ht="19.350000000000001" customHeight="1" x14ac:dyDescent="0.3">
      <c r="A91" s="214" t="s">
        <v>246</v>
      </c>
      <c r="B91" s="214" t="s">
        <v>247</v>
      </c>
      <c r="C91" s="214"/>
      <c r="D91" s="214"/>
      <c r="E91" s="214"/>
      <c r="F91" s="214"/>
      <c r="G91" s="214"/>
      <c r="H91" s="217" t="str">
        <f>IF('School-level PFEP (English)'!H88="Principal","Director(a) de Escuela",IF('School-level PFEP (English)'!H88="Assistant Principal","Sub Director(a) de Escuela",IF('School-level PFEP (English)'!H88="Curriculum Coach","Entrenador(a) de currículo",IF('School-level PFEP (English)'!H88="CIS/CLS","CIS/CLS",IF('School-level PFEP (English)'!H88="CAP Advisor","Asesor(a) de Programa de Asistencia para Estudios después de la escuela",IF('School-level PFEP (English)'!H88="School Social Worker","Trabajador(a) social escolar",IF('School-level PFEP (English)'!H88="UP-START Liaison","Representante de Project UP-START",IF('School-level PFEP (English)'!H88="EESAC Chairperson","Presidente(a) de EESAC",IF('School-level PFEP (English)'!H88="Activities Director","Director(a) de actividades",IF('School-level PFEP (English)'!H88="Counselor","Consejero(a)", IF('School-level PFEP (English)'!H88="Teacher","Maestro(a)"," ")))))))))))</f>
        <v>Consejero(a)</v>
      </c>
      <c r="I91" s="217"/>
      <c r="J91" s="203" t="s">
        <v>248</v>
      </c>
    </row>
    <row r="92" spans="1:10" ht="15" customHeight="1" x14ac:dyDescent="0.3">
      <c r="A92" s="215"/>
      <c r="B92" s="215"/>
      <c r="C92" s="215"/>
      <c r="D92" s="215"/>
      <c r="E92" s="215"/>
      <c r="F92" s="215"/>
      <c r="G92" s="215"/>
      <c r="H92" s="218"/>
      <c r="I92" s="218"/>
      <c r="J92" s="204"/>
    </row>
    <row r="93" spans="1:10" ht="72.599999999999994" customHeight="1" x14ac:dyDescent="0.3">
      <c r="A93" s="216"/>
      <c r="B93" s="216"/>
      <c r="C93" s="216"/>
      <c r="D93" s="216"/>
      <c r="E93" s="216"/>
      <c r="F93" s="216"/>
      <c r="G93" s="216"/>
      <c r="H93" s="219"/>
      <c r="I93" s="219"/>
      <c r="J93" s="205"/>
    </row>
    <row r="94" spans="1:10" ht="16.350000000000001" customHeight="1" x14ac:dyDescent="0.3">
      <c r="A94" s="150" t="s">
        <v>249</v>
      </c>
      <c r="B94" s="150"/>
      <c r="C94" s="150"/>
      <c r="D94" s="150"/>
      <c r="E94" s="150"/>
      <c r="F94" s="150"/>
      <c r="G94" s="150"/>
      <c r="H94" s="150"/>
      <c r="I94" s="150"/>
      <c r="J94" s="150"/>
    </row>
    <row r="95" spans="1:10" ht="40.35" customHeight="1" x14ac:dyDescent="0.3">
      <c r="A95" s="89" t="s">
        <v>250</v>
      </c>
      <c r="B95" s="89"/>
      <c r="C95" s="89"/>
      <c r="D95" s="89"/>
      <c r="E95" s="89"/>
      <c r="F95" s="89"/>
      <c r="G95" s="89"/>
      <c r="H95" s="89"/>
      <c r="I95" s="89"/>
      <c r="J95" s="89"/>
    </row>
    <row r="96" spans="1:10" ht="19.350000000000001" customHeight="1" x14ac:dyDescent="0.3">
      <c r="A96" s="155" t="s">
        <v>251</v>
      </c>
      <c r="B96" s="155"/>
      <c r="C96" s="155" t="s">
        <v>252</v>
      </c>
      <c r="D96" s="155"/>
      <c r="E96" s="155"/>
      <c r="F96" s="155"/>
      <c r="G96" s="155"/>
      <c r="H96" s="155"/>
      <c r="I96" s="155"/>
      <c r="J96" s="155"/>
    </row>
    <row r="97" spans="1:10" ht="46.5" customHeight="1" x14ac:dyDescent="0.3">
      <c r="A97" s="95" t="s">
        <v>253</v>
      </c>
      <c r="B97" s="95"/>
      <c r="C97" s="213" t="s">
        <v>833</v>
      </c>
      <c r="D97" s="213"/>
      <c r="E97" s="213"/>
      <c r="F97" s="213"/>
      <c r="G97" s="213"/>
      <c r="H97" s="213"/>
      <c r="I97" s="213"/>
      <c r="J97" s="213"/>
    </row>
    <row r="98" spans="1:10" s="1" customFormat="1" ht="33" customHeight="1" x14ac:dyDescent="0.3">
      <c r="A98" s="95" t="str">
        <f>IF('School-level PFEP (English)'!A95="Transportation","Transporte",IF('School-level PFEP (English)'!A95="Child Care","Cuidado Infantil",IF('School-level PFEP (English)'!A95="Unfamiliar with School System","No familiarizado(a) con el sistem escolar",IF('School-level PFEP (English)'!A95="Cultural Differences","Diferncias culturales",IF('School-level PFEP (English)'!A95="Work Scheduling Conflict","Conflicto con horario del empleo"," ")))))</f>
        <v>Cuidado Infantil</v>
      </c>
      <c r="B98" s="95"/>
      <c r="C98" s="213" t="s">
        <v>832</v>
      </c>
      <c r="D98" s="213"/>
      <c r="E98" s="213"/>
      <c r="F98" s="213"/>
      <c r="G98" s="213"/>
      <c r="H98" s="213"/>
      <c r="I98" s="213"/>
      <c r="J98" s="213"/>
    </row>
    <row r="99" spans="1:10" ht="16.649999999999999" customHeight="1" x14ac:dyDescent="0.3">
      <c r="A99" s="150" t="s">
        <v>254</v>
      </c>
      <c r="B99" s="150"/>
      <c r="C99" s="150"/>
      <c r="D99" s="150"/>
      <c r="E99" s="150"/>
      <c r="F99" s="150"/>
      <c r="G99" s="150"/>
      <c r="H99" s="150"/>
      <c r="I99" s="150"/>
      <c r="J99" s="150"/>
    </row>
    <row r="100" spans="1:10" ht="96.75" customHeight="1" x14ac:dyDescent="0.3">
      <c r="A100" s="161" t="s">
        <v>255</v>
      </c>
      <c r="B100" s="161"/>
      <c r="C100" s="161"/>
      <c r="D100" s="161"/>
      <c r="E100" s="161"/>
      <c r="F100" s="161"/>
      <c r="G100" s="161"/>
      <c r="H100" s="161"/>
      <c r="I100" s="161"/>
      <c r="J100" s="161"/>
    </row>
    <row r="101" spans="1:10" ht="47.4" customHeight="1" x14ac:dyDescent="0.3">
      <c r="A101" s="157" t="s">
        <v>256</v>
      </c>
      <c r="B101" s="157"/>
      <c r="C101" s="198" t="str">
        <f>'School-level PFEP (English)'!C98</f>
        <v>Marielys Llorente</v>
      </c>
      <c r="D101" s="198"/>
      <c r="E101" s="198"/>
      <c r="F101" s="198"/>
      <c r="G101" s="198"/>
      <c r="H101" s="198"/>
      <c r="I101" s="198"/>
      <c r="J101" s="198"/>
    </row>
    <row r="102" spans="1:10" ht="41.1" customHeight="1" x14ac:dyDescent="0.3">
      <c r="A102" s="157" t="s">
        <v>256</v>
      </c>
      <c r="B102" s="157"/>
      <c r="C102" s="198" t="str">
        <f>'School-level PFEP (English)'!C99</f>
        <v xml:space="preserve">305-242-33330 EXT 303, Email-928560@dadeschools.net </v>
      </c>
      <c r="D102" s="198"/>
      <c r="E102" s="198"/>
      <c r="F102" s="198"/>
      <c r="G102" s="198"/>
      <c r="H102" s="198"/>
      <c r="I102" s="198"/>
      <c r="J102" s="198"/>
    </row>
    <row r="103" spans="1:10" ht="17.399999999999999" customHeight="1" x14ac:dyDescent="0.3">
      <c r="A103" s="201" t="s">
        <v>257</v>
      </c>
      <c r="B103" s="201"/>
      <c r="C103" s="201"/>
      <c r="D103" s="201"/>
      <c r="E103" s="201"/>
      <c r="F103" s="201"/>
      <c r="G103" s="201"/>
      <c r="H103" s="201"/>
      <c r="I103" s="201"/>
      <c r="J103" s="201"/>
    </row>
    <row r="104" spans="1:10" ht="34.65" customHeight="1" x14ac:dyDescent="0.3">
      <c r="A104" s="209" t="s">
        <v>258</v>
      </c>
      <c r="B104" s="209"/>
      <c r="C104" s="209"/>
      <c r="D104" s="209"/>
      <c r="E104" s="209"/>
      <c r="F104" s="209"/>
      <c r="G104" s="209"/>
      <c r="H104" s="209"/>
      <c r="I104" s="209"/>
      <c r="J104" s="209"/>
    </row>
  </sheetData>
  <sheetProtection algorithmName="SHA-512" hashValue="NSQlJYIVpFXS+QvKw3/ib0/8fP1sTRGgP8Q84z1kAv1kfuKLFMrP1Zvh98t3xMd7EQEXYGgwCnzfSytR8QjqDw==" saltValue="RiLLGnPpivn5Pzd0npGpAw==" spinCount="100000" sheet="1" objects="1" scenarios="1"/>
  <mergeCells count="192">
    <mergeCell ref="G74:J75"/>
    <mergeCell ref="G73:J73"/>
    <mergeCell ref="I70:J70"/>
    <mergeCell ref="I69:J69"/>
    <mergeCell ref="G62:J62"/>
    <mergeCell ref="G38:J38"/>
    <mergeCell ref="C39:F39"/>
    <mergeCell ref="G39:J39"/>
    <mergeCell ref="C40:F40"/>
    <mergeCell ref="C42:J42"/>
    <mergeCell ref="D73:F73"/>
    <mergeCell ref="E69:H69"/>
    <mergeCell ref="A66:J66"/>
    <mergeCell ref="A67:J67"/>
    <mergeCell ref="A70:B70"/>
    <mergeCell ref="C70:D70"/>
    <mergeCell ref="E70:H70"/>
    <mergeCell ref="E57:J57"/>
    <mergeCell ref="G64:J64"/>
    <mergeCell ref="A69:B69"/>
    <mergeCell ref="C69:D69"/>
    <mergeCell ref="A61:B61"/>
    <mergeCell ref="C61:D61"/>
    <mergeCell ref="E61:F61"/>
    <mergeCell ref="A5:J5"/>
    <mergeCell ref="A32:B34"/>
    <mergeCell ref="C32:D33"/>
    <mergeCell ref="E32:F33"/>
    <mergeCell ref="G44:J44"/>
    <mergeCell ref="C10:F10"/>
    <mergeCell ref="C11:F11"/>
    <mergeCell ref="C12:F12"/>
    <mergeCell ref="C34:F34"/>
    <mergeCell ref="A35:B35"/>
    <mergeCell ref="C35:J35"/>
    <mergeCell ref="A31:B31"/>
    <mergeCell ref="C31:F31"/>
    <mergeCell ref="G31:J31"/>
    <mergeCell ref="A6:B6"/>
    <mergeCell ref="C6:F6"/>
    <mergeCell ref="A10:B13"/>
    <mergeCell ref="A7:B8"/>
    <mergeCell ref="A23:J23"/>
    <mergeCell ref="A30:J30"/>
    <mergeCell ref="C28:D28"/>
    <mergeCell ref="E28:J28"/>
    <mergeCell ref="A29:J29"/>
    <mergeCell ref="C17:F19"/>
    <mergeCell ref="A46:B46"/>
    <mergeCell ref="G37:J37"/>
    <mergeCell ref="G40:J40"/>
    <mergeCell ref="A41:B41"/>
    <mergeCell ref="C41:J41"/>
    <mergeCell ref="C43:F43"/>
    <mergeCell ref="G43:J43"/>
    <mergeCell ref="A36:B40"/>
    <mergeCell ref="C36:F36"/>
    <mergeCell ref="G36:J36"/>
    <mergeCell ref="C37:F37"/>
    <mergeCell ref="C38:F38"/>
    <mergeCell ref="C46:F46"/>
    <mergeCell ref="G46:J46"/>
    <mergeCell ref="C98:J98"/>
    <mergeCell ref="B91:G93"/>
    <mergeCell ref="C57:D57"/>
    <mergeCell ref="A55:B55"/>
    <mergeCell ref="C55:D55"/>
    <mergeCell ref="E55:J55"/>
    <mergeCell ref="A71:J71"/>
    <mergeCell ref="A72:J72"/>
    <mergeCell ref="B73:C73"/>
    <mergeCell ref="B74:C75"/>
    <mergeCell ref="A68:B68"/>
    <mergeCell ref="C68:D68"/>
    <mergeCell ref="E68:H68"/>
    <mergeCell ref="I68:J68"/>
    <mergeCell ref="A63:B63"/>
    <mergeCell ref="C63:D63"/>
    <mergeCell ref="E63:F63"/>
    <mergeCell ref="G63:J63"/>
    <mergeCell ref="A58:J58"/>
    <mergeCell ref="A60:J60"/>
    <mergeCell ref="A59:J59"/>
    <mergeCell ref="E64:F64"/>
    <mergeCell ref="A74:A75"/>
    <mergeCell ref="G61:J61"/>
    <mergeCell ref="E62:F62"/>
    <mergeCell ref="A54:B54"/>
    <mergeCell ref="A57:B57"/>
    <mergeCell ref="C56:D56"/>
    <mergeCell ref="C54:D54"/>
    <mergeCell ref="A52:J52"/>
    <mergeCell ref="A53:J53"/>
    <mergeCell ref="A56:B56"/>
    <mergeCell ref="E54:J54"/>
    <mergeCell ref="E56:J56"/>
    <mergeCell ref="D74:F75"/>
    <mergeCell ref="A20:B22"/>
    <mergeCell ref="A27:B27"/>
    <mergeCell ref="A4:J4"/>
    <mergeCell ref="J10:J13"/>
    <mergeCell ref="A16:B16"/>
    <mergeCell ref="A104:J104"/>
    <mergeCell ref="A80:A82"/>
    <mergeCell ref="H80:I82"/>
    <mergeCell ref="A83:A85"/>
    <mergeCell ref="H83:I85"/>
    <mergeCell ref="B80:G82"/>
    <mergeCell ref="B86:G87"/>
    <mergeCell ref="B83:G85"/>
    <mergeCell ref="A96:B96"/>
    <mergeCell ref="C96:J96"/>
    <mergeCell ref="A97:B97"/>
    <mergeCell ref="C97:J97"/>
    <mergeCell ref="A86:A89"/>
    <mergeCell ref="H86:I89"/>
    <mergeCell ref="A91:A93"/>
    <mergeCell ref="H91:I93"/>
    <mergeCell ref="A62:B62"/>
    <mergeCell ref="C62:D62"/>
    <mergeCell ref="G6:J6"/>
    <mergeCell ref="A3:J3"/>
    <mergeCell ref="A103:J103"/>
    <mergeCell ref="A17:B19"/>
    <mergeCell ref="C16:F16"/>
    <mergeCell ref="A64:B64"/>
    <mergeCell ref="C64:D64"/>
    <mergeCell ref="A14:J14"/>
    <mergeCell ref="A15:J15"/>
    <mergeCell ref="A94:J94"/>
    <mergeCell ref="A95:J95"/>
    <mergeCell ref="J91:J93"/>
    <mergeCell ref="A98:B98"/>
    <mergeCell ref="D76:F76"/>
    <mergeCell ref="G76:J76"/>
    <mergeCell ref="H79:I79"/>
    <mergeCell ref="A77:J77"/>
    <mergeCell ref="A78:J78"/>
    <mergeCell ref="B79:G79"/>
    <mergeCell ref="B76:C76"/>
    <mergeCell ref="J83:J85"/>
    <mergeCell ref="J86:J89"/>
    <mergeCell ref="H49:J49"/>
    <mergeCell ref="J81:J82"/>
    <mergeCell ref="C20:F22"/>
    <mergeCell ref="A48:J48"/>
    <mergeCell ref="C44:F44"/>
    <mergeCell ref="A47:J47"/>
    <mergeCell ref="I2:J2"/>
    <mergeCell ref="C101:J101"/>
    <mergeCell ref="A102:B102"/>
    <mergeCell ref="C102:J102"/>
    <mergeCell ref="H50:J50"/>
    <mergeCell ref="H51:J51"/>
    <mergeCell ref="G10:I12"/>
    <mergeCell ref="G13:I13"/>
    <mergeCell ref="C13:F13"/>
    <mergeCell ref="C9:F9"/>
    <mergeCell ref="G9:J9"/>
    <mergeCell ref="A100:J100"/>
    <mergeCell ref="A101:B101"/>
    <mergeCell ref="C45:J45"/>
    <mergeCell ref="G16:J16"/>
    <mergeCell ref="A50:G51"/>
    <mergeCell ref="A49:G49"/>
    <mergeCell ref="A99:J99"/>
    <mergeCell ref="A28:B28"/>
    <mergeCell ref="C7:F8"/>
    <mergeCell ref="B89:G89"/>
    <mergeCell ref="B1:C1"/>
    <mergeCell ref="E1:J1"/>
    <mergeCell ref="B2:D2"/>
    <mergeCell ref="E2:H2"/>
    <mergeCell ref="A90:J90"/>
    <mergeCell ref="A42:B45"/>
    <mergeCell ref="B88:C88"/>
    <mergeCell ref="D88:G88"/>
    <mergeCell ref="G7:I8"/>
    <mergeCell ref="J7:J8"/>
    <mergeCell ref="G17:I22"/>
    <mergeCell ref="J17:J22"/>
    <mergeCell ref="G32:I34"/>
    <mergeCell ref="J32:J34"/>
    <mergeCell ref="C27:D27"/>
    <mergeCell ref="E27:J27"/>
    <mergeCell ref="A25:B25"/>
    <mergeCell ref="C25:D25"/>
    <mergeCell ref="E25:J25"/>
    <mergeCell ref="A26:B26"/>
    <mergeCell ref="A24:J24"/>
    <mergeCell ref="C26:D26"/>
    <mergeCell ref="E26:J26"/>
  </mergeCells>
  <dataValidations count="23">
    <dataValidation allowBlank="1" showErrorMessage="1" prompt="Please select &quot;Activity&quot; from the drop-down menu." sqref="C26:D27" xr:uid="{AB1A6EF2-7216-4E6E-9ADE-602637F3F255}"/>
    <dataValidation allowBlank="1" showInputMessage="1" showErrorMessage="1" prompt="Consulte cada programa/actividad federal coordinado o integrado en la escuela" sqref="A25:B25" xr:uid="{527B6FDF-A025-4724-991D-0DEBFB654C54}"/>
    <dataValidation allowBlank="1" showInputMessage="1" showErrorMessage="1" prompt="Marque todo lo que se aplica" sqref="C31:F31 C35:J35" xr:uid="{2E14FB8E-4D52-4C27-9196-14A7F1BC1073}"/>
    <dataValidation allowBlank="1" showInputMessage="1" showErrorMessage="1" prompt="Ingrese el número total de participantes que asisten a la Reunión Anual de Padres del Título I a partir de la compilación de firmas en las hojas de inicio de sesión de la reunión en el lugar que se indica a continuación._x000a_" sqref="G31:J31" xr:uid="{B2F16966-F7ED-4F93-BBFE-0719ED6EDE47}"/>
    <dataValidation allowBlank="1" showInputMessage="1" showErrorMessage="1" prompt="Marque todo lo que se aplica (se requiere documentación de respaldo necesaria para todos los elementos comprobados)" sqref="C41:J41" xr:uid="{10AE5FE8-3EE3-40AF-BB5E-2F66B8F15608}"/>
    <dataValidation allowBlank="1" showInputMessage="1" showErrorMessage="1" prompt="Seleccione al menos cuatro (4) actividades/tareas en el menú desplegable " sqref="A54:B54" xr:uid="{7C85C94E-34D0-4758-9B04-1A8F5317C1CD}"/>
    <dataValidation allowBlank="1" showInputMessage="1" showErrorMessage="1" prompt="Seleccione la persona responsable del menú desplegable para cada actividad/tarea seleccionada." sqref="C54:D54" xr:uid="{44EEDE7D-29A7-4088-8AFB-0C9C3822A60F}"/>
    <dataValidation allowBlank="1" showInputMessage="1" showErrorMessage="1" prompt="Seleccionar documentación de reunión/actividad en el menú desplegable (se requiere documentación de respaldo)" sqref="H49" xr:uid="{CE3B6044-F920-49C4-96A0-3ABB5989A98F}"/>
    <dataValidation allowBlank="1" showInputMessage="1" showErrorMessage="1" prompt="compruebe cada actividad que la escuela proporcionará para desarrollar la capacidad del personal para un compromiso significativo de los padres y la familia" sqref="A61:B61" xr:uid="{E757A2DD-12BF-4D4C-A7E8-D575344CA20C}"/>
    <dataValidation allowBlank="1" showInputMessage="1" showErrorMessage="1" prompt="Seleccione la persona responsable de cada actividad en el menú desplegable" sqref="C61:D61 C68:D68" xr:uid="{46388AEF-3F11-4DA0-8EB3-0D00F26859B1}"/>
    <dataValidation allowBlank="1" showInputMessage="1" showErrorMessage="1" prompt="Seleccione un (1) área de enfoque de participación entre padres y familias para cada contenido y tipo de actividad seleccionado_x000a_" sqref="E68:H68" xr:uid="{4C68C701-3B7F-47BA-9BC2-8F16AC3DA64B}"/>
    <dataValidation allowBlank="1" showInputMessage="1" showErrorMessage="1" prompt="Seleccione una (1) evidencia de efectividad en el menú desplegable para cada contenido y tipo de actividad seleccionada (se requiere documentación de respaldo)" sqref="I68:J68" xr:uid="{F0A8DB7E-2F31-4F33-9D7B-14DB34CD8387}"/>
    <dataValidation allowBlank="1" showInputMessage="1" showErrorMessage="1" prompt="Seleccione cuatro (4) contenido y tipo de actividad en el menú desplegable_x000a_" sqref="A68:B68" xr:uid="{D56781DB-6D0C-4A1E-B9CD-6D6ACCCC059A}"/>
    <dataValidation allowBlank="1" showInputMessage="1" showErrorMessage="1" prompt="Seleccione la persona responsable de cada área de enfoque de accesibilidad en el menú desplegable" sqref="D73:F73" xr:uid="{38298064-C87B-480D-A0B0-2D1568B02E91}"/>
    <dataValidation allowBlank="1" showInputMessage="1" showErrorMessage="1" prompt="Seleccione una (1) evidencia de efectividad de la lista desplegable para cada área de enfoque de accesibilidad (se requiere documentación)" sqref="G73:J73" xr:uid="{CC01A917-EA01-4AEB-A054-7A0875FAE907}"/>
    <dataValidation allowBlank="1" showInputMessage="1" showErrorMessage="1" prompt="Seleccione adaptaciones del menú desplegable para cada área de enfoque_x000a_" sqref="B73:C73" xr:uid="{E2A48004-6AFA-4442-B685-D4CD96AD9AD5}"/>
    <dataValidation allowBlank="1" showInputMessage="1" showErrorMessage="1" prompt="Seleccione el título de la persona responsable de cada contenido y tipo de actividad seleccionado en el menú desplegable" sqref="H79:I79" xr:uid="{EE90EECB-B54F-428B-BF98-52D31CDDFCB4}"/>
    <dataValidation allowBlank="1" showInputMessage="1" showErrorMessage="1" prompt="Seleccione tres (3) contenido y tipo de actividad en el menú desplegable para cada área de enfoque de comunicación" sqref="B79:G79" xr:uid="{0A0649AD-ABF6-4266-AD4D-51C591763327}"/>
    <dataValidation allowBlank="1" showInputMessage="1" showErrorMessage="1" prompt="Seleccione una (1) evidencia de efectividad en el menú desplegable para cada área de enfoque de accesibilidad (se requiere documentación de respaldo)" sqref="J79" xr:uid="{5E84D779-C270-443A-A0E4-5E7D2B8C601C}"/>
    <dataValidation allowBlank="1" showErrorMessage="1" sqref="E26:J28" xr:uid="{2FE66634-9CF6-4A4E-A854-C606B1BC0B6D}"/>
    <dataValidation allowBlank="1" prompt="Please select &quot;School Name&quot; from the drop-down menu." sqref="E1:J1" xr:uid="{43B42585-4069-4655-A00D-4103673F1368}"/>
    <dataValidation showDropDown="1" showErrorMessage="1" sqref="D1" xr:uid="{D22F3C0F-5893-4EC8-8DC8-600F7E52780F}"/>
    <dataValidation type="list" allowBlank="1" showInputMessage="1" showErrorMessage="1" prompt="Please select the school location number from the drop-down menu." sqref="B1:C1" xr:uid="{237B9E49-BE7B-4279-A854-9A20701AAE5E}">
      <formula1>Loc.</formula1>
    </dataValidation>
  </dataValidations>
  <hyperlinks>
    <hyperlink ref="D88" r:id="rId1" xr:uid="{05464F49-CFE2-4A98-B7AA-F0D7783083E0}"/>
    <hyperlink ref="B86:G87" r:id="rId2" location="!/fullWidth/3937" display="Correspondencia de los padres y documentación de asistencia educativa adicional a los estudiantes identificados que no cumplen con los estándares estatales.  Haga clic aquí para obtener más información: https://arda.dadeschools.net/#!/fullWidth/3937" xr:uid="{5CBC868C-067B-4FD7-8AC9-66298AF445BD}"/>
  </hyperlinks>
  <printOptions horizontalCentered="1"/>
  <pageMargins left="0.2" right="0.2" top="0.75" bottom="0.75" header="0.3" footer="0.3"/>
  <pageSetup scale="83" fitToHeight="0" orientation="portrait" r:id="rId3"/>
  <headerFooter>
    <oddHeader>&amp;L&amp;6&amp;G
&amp;C&amp;"-,Bold"DIVISIÓN DE PROGRAMAS DE APOYO A ESTUDIANTES Y FAMILIAS
PLAN DE PARTICIPACIÓN DE PADRES Y FAMILIAS DE TÍTULO l A NIVEL ESCOLAR DE 2025-2026</oddHeader>
    <oddFooter>&amp;R&amp;P</oddFooter>
  </headerFooter>
  <rowBreaks count="4" manualBreakCount="4">
    <brk id="28" max="10" man="1"/>
    <brk id="46" max="10" man="1"/>
    <brk id="65" max="10" man="1"/>
    <brk id="93" max="10"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9259" r:id="rId7" name="Check Box 43">
              <controlPr locked="0" defaultSize="0" autoFill="0" autoLine="0" autoPict="0">
                <anchor moveWithCells="1">
                  <from>
                    <xdr:col>4</xdr:col>
                    <xdr:colOff>45720</xdr:colOff>
                    <xdr:row>31</xdr:row>
                    <xdr:rowOff>0</xdr:rowOff>
                  </from>
                  <to>
                    <xdr:col>5</xdr:col>
                    <xdr:colOff>76200</xdr:colOff>
                    <xdr:row>32</xdr:row>
                    <xdr:rowOff>30480</xdr:rowOff>
                  </to>
                </anchor>
              </controlPr>
            </control>
          </mc:Choice>
        </mc:AlternateContent>
        <mc:AlternateContent xmlns:mc="http://schemas.openxmlformats.org/markup-compatibility/2006">
          <mc:Choice Requires="x14">
            <control shapeId="9262" r:id="rId8" name="Check Box 46">
              <controlPr locked="0" defaultSize="0" autoFill="0" autoLine="0" autoPict="0">
                <anchor moveWithCells="1">
                  <from>
                    <xdr:col>4</xdr:col>
                    <xdr:colOff>45720</xdr:colOff>
                    <xdr:row>31</xdr:row>
                    <xdr:rowOff>0</xdr:rowOff>
                  </from>
                  <to>
                    <xdr:col>5</xdr:col>
                    <xdr:colOff>502920</xdr:colOff>
                    <xdr:row>32</xdr:row>
                    <xdr:rowOff>30480</xdr:rowOff>
                  </to>
                </anchor>
              </controlPr>
            </control>
          </mc:Choice>
        </mc:AlternateContent>
        <mc:AlternateContent xmlns:mc="http://schemas.openxmlformats.org/markup-compatibility/2006">
          <mc:Choice Requires="x14">
            <control shapeId="9263" r:id="rId9" name="Check Box 47">
              <controlPr locked="0" defaultSize="0" autoFill="0" autoLine="0" autoPict="0">
                <anchor moveWithCells="1">
                  <from>
                    <xdr:col>2</xdr:col>
                    <xdr:colOff>45720</xdr:colOff>
                    <xdr:row>31</xdr:row>
                    <xdr:rowOff>0</xdr:rowOff>
                  </from>
                  <to>
                    <xdr:col>2</xdr:col>
                    <xdr:colOff>685800</xdr:colOff>
                    <xdr:row>32</xdr:row>
                    <xdr:rowOff>30480</xdr:rowOff>
                  </to>
                </anchor>
              </controlPr>
            </control>
          </mc:Choice>
        </mc:AlternateContent>
        <mc:AlternateContent xmlns:mc="http://schemas.openxmlformats.org/markup-compatibility/2006">
          <mc:Choice Requires="x14">
            <control shapeId="9267" r:id="rId10" name="Check Box 51">
              <controlPr locked="0" defaultSize="0" autoFill="0" autoLine="0" autoPict="0">
                <anchor moveWithCells="1">
                  <from>
                    <xdr:col>2</xdr:col>
                    <xdr:colOff>45720</xdr:colOff>
                    <xdr:row>35</xdr:row>
                    <xdr:rowOff>0</xdr:rowOff>
                  </from>
                  <to>
                    <xdr:col>2</xdr:col>
                    <xdr:colOff>259080</xdr:colOff>
                    <xdr:row>35</xdr:row>
                    <xdr:rowOff>160020</xdr:rowOff>
                  </to>
                </anchor>
              </controlPr>
            </control>
          </mc:Choice>
        </mc:AlternateContent>
        <mc:AlternateContent xmlns:mc="http://schemas.openxmlformats.org/markup-compatibility/2006">
          <mc:Choice Requires="x14">
            <control shapeId="9268" r:id="rId11" name="Check Box 52">
              <controlPr locked="0" defaultSize="0" autoFill="0" autoLine="0" autoPict="0">
                <anchor moveWithCells="1">
                  <from>
                    <xdr:col>2</xdr:col>
                    <xdr:colOff>45720</xdr:colOff>
                    <xdr:row>36</xdr:row>
                    <xdr:rowOff>0</xdr:rowOff>
                  </from>
                  <to>
                    <xdr:col>2</xdr:col>
                    <xdr:colOff>259080</xdr:colOff>
                    <xdr:row>36</xdr:row>
                    <xdr:rowOff>160020</xdr:rowOff>
                  </to>
                </anchor>
              </controlPr>
            </control>
          </mc:Choice>
        </mc:AlternateContent>
        <mc:AlternateContent xmlns:mc="http://schemas.openxmlformats.org/markup-compatibility/2006">
          <mc:Choice Requires="x14">
            <control shapeId="9269" r:id="rId12" name="Check Box 53">
              <controlPr locked="0" defaultSize="0" autoFill="0" autoLine="0" autoPict="0">
                <anchor moveWithCells="1">
                  <from>
                    <xdr:col>2</xdr:col>
                    <xdr:colOff>45720</xdr:colOff>
                    <xdr:row>37</xdr:row>
                    <xdr:rowOff>0</xdr:rowOff>
                  </from>
                  <to>
                    <xdr:col>2</xdr:col>
                    <xdr:colOff>259080</xdr:colOff>
                    <xdr:row>37</xdr:row>
                    <xdr:rowOff>160020</xdr:rowOff>
                  </to>
                </anchor>
              </controlPr>
            </control>
          </mc:Choice>
        </mc:AlternateContent>
        <mc:AlternateContent xmlns:mc="http://schemas.openxmlformats.org/markup-compatibility/2006">
          <mc:Choice Requires="x14">
            <control shapeId="9270" r:id="rId13" name="Check Box 54">
              <controlPr locked="0" defaultSize="0" autoFill="0" autoLine="0" autoPict="0">
                <anchor moveWithCells="1">
                  <from>
                    <xdr:col>2</xdr:col>
                    <xdr:colOff>45720</xdr:colOff>
                    <xdr:row>38</xdr:row>
                    <xdr:rowOff>0</xdr:rowOff>
                  </from>
                  <to>
                    <xdr:col>2</xdr:col>
                    <xdr:colOff>259080</xdr:colOff>
                    <xdr:row>38</xdr:row>
                    <xdr:rowOff>160020</xdr:rowOff>
                  </to>
                </anchor>
              </controlPr>
            </control>
          </mc:Choice>
        </mc:AlternateContent>
        <mc:AlternateContent xmlns:mc="http://schemas.openxmlformats.org/markup-compatibility/2006">
          <mc:Choice Requires="x14">
            <control shapeId="9271" r:id="rId14" name="Check Box 55">
              <controlPr locked="0" defaultSize="0" autoFill="0" autoLine="0" autoPict="0">
                <anchor moveWithCells="1">
                  <from>
                    <xdr:col>2</xdr:col>
                    <xdr:colOff>45720</xdr:colOff>
                    <xdr:row>39</xdr:row>
                    <xdr:rowOff>0</xdr:rowOff>
                  </from>
                  <to>
                    <xdr:col>2</xdr:col>
                    <xdr:colOff>259080</xdr:colOff>
                    <xdr:row>39</xdr:row>
                    <xdr:rowOff>160020</xdr:rowOff>
                  </to>
                </anchor>
              </controlPr>
            </control>
          </mc:Choice>
        </mc:AlternateContent>
        <mc:AlternateContent xmlns:mc="http://schemas.openxmlformats.org/markup-compatibility/2006">
          <mc:Choice Requires="x14">
            <control shapeId="9272" r:id="rId15" name="Check Box 56">
              <controlPr locked="0" defaultSize="0" autoFill="0" autoLine="0" autoPict="0">
                <anchor moveWithCells="1">
                  <from>
                    <xdr:col>6</xdr:col>
                    <xdr:colOff>7620</xdr:colOff>
                    <xdr:row>35</xdr:row>
                    <xdr:rowOff>7620</xdr:rowOff>
                  </from>
                  <to>
                    <xdr:col>8</xdr:col>
                    <xdr:colOff>0</xdr:colOff>
                    <xdr:row>35</xdr:row>
                    <xdr:rowOff>190500</xdr:rowOff>
                  </to>
                </anchor>
              </controlPr>
            </control>
          </mc:Choice>
        </mc:AlternateContent>
        <mc:AlternateContent xmlns:mc="http://schemas.openxmlformats.org/markup-compatibility/2006">
          <mc:Choice Requires="x14">
            <control shapeId="9273" r:id="rId16" name="Check Box 57">
              <controlPr locked="0" defaultSize="0" autoFill="0" autoLine="0" autoPict="0">
                <anchor moveWithCells="1">
                  <from>
                    <xdr:col>6</xdr:col>
                    <xdr:colOff>7620</xdr:colOff>
                    <xdr:row>36</xdr:row>
                    <xdr:rowOff>7620</xdr:rowOff>
                  </from>
                  <to>
                    <xdr:col>8</xdr:col>
                    <xdr:colOff>30480</xdr:colOff>
                    <xdr:row>36</xdr:row>
                    <xdr:rowOff>220980</xdr:rowOff>
                  </to>
                </anchor>
              </controlPr>
            </control>
          </mc:Choice>
        </mc:AlternateContent>
        <mc:AlternateContent xmlns:mc="http://schemas.openxmlformats.org/markup-compatibility/2006">
          <mc:Choice Requires="x14">
            <control shapeId="9274" r:id="rId17" name="Check Box 58">
              <controlPr locked="0" defaultSize="0" autoFill="0" autoLine="0" autoPict="0">
                <anchor moveWithCells="1">
                  <from>
                    <xdr:col>6</xdr:col>
                    <xdr:colOff>7620</xdr:colOff>
                    <xdr:row>37</xdr:row>
                    <xdr:rowOff>7620</xdr:rowOff>
                  </from>
                  <to>
                    <xdr:col>8</xdr:col>
                    <xdr:colOff>0</xdr:colOff>
                    <xdr:row>37</xdr:row>
                    <xdr:rowOff>220980</xdr:rowOff>
                  </to>
                </anchor>
              </controlPr>
            </control>
          </mc:Choice>
        </mc:AlternateContent>
        <mc:AlternateContent xmlns:mc="http://schemas.openxmlformats.org/markup-compatibility/2006">
          <mc:Choice Requires="x14">
            <control shapeId="9275" r:id="rId18" name="Check Box 59">
              <controlPr locked="0" defaultSize="0" autoFill="0" autoLine="0" autoPict="0">
                <anchor moveWithCells="1">
                  <from>
                    <xdr:col>6</xdr:col>
                    <xdr:colOff>30480</xdr:colOff>
                    <xdr:row>38</xdr:row>
                    <xdr:rowOff>7620</xdr:rowOff>
                  </from>
                  <to>
                    <xdr:col>8</xdr:col>
                    <xdr:colOff>30480</xdr:colOff>
                    <xdr:row>38</xdr:row>
                    <xdr:rowOff>220980</xdr:rowOff>
                  </to>
                </anchor>
              </controlPr>
            </control>
          </mc:Choice>
        </mc:AlternateContent>
        <mc:AlternateContent xmlns:mc="http://schemas.openxmlformats.org/markup-compatibility/2006">
          <mc:Choice Requires="x14">
            <control shapeId="9276" r:id="rId19" name="Check Box 60">
              <controlPr locked="0" defaultSize="0" autoFill="0" autoLine="0" autoPict="0">
                <anchor moveWithCells="1">
                  <from>
                    <xdr:col>6</xdr:col>
                    <xdr:colOff>7620</xdr:colOff>
                    <xdr:row>39</xdr:row>
                    <xdr:rowOff>7620</xdr:rowOff>
                  </from>
                  <to>
                    <xdr:col>8</xdr:col>
                    <xdr:colOff>30480</xdr:colOff>
                    <xdr:row>39</xdr:row>
                    <xdr:rowOff>220980</xdr:rowOff>
                  </to>
                </anchor>
              </controlPr>
            </control>
          </mc:Choice>
        </mc:AlternateContent>
        <mc:AlternateContent xmlns:mc="http://schemas.openxmlformats.org/markup-compatibility/2006">
          <mc:Choice Requires="x14">
            <control shapeId="9281" r:id="rId20" name="Check Box 65">
              <controlPr locked="0" defaultSize="0" autoFill="0" autoLine="0" autoPict="0">
                <anchor moveWithCells="1">
                  <from>
                    <xdr:col>2</xdr:col>
                    <xdr:colOff>45720</xdr:colOff>
                    <xdr:row>41</xdr:row>
                    <xdr:rowOff>0</xdr:rowOff>
                  </from>
                  <to>
                    <xdr:col>2</xdr:col>
                    <xdr:colOff>259080</xdr:colOff>
                    <xdr:row>41</xdr:row>
                    <xdr:rowOff>160020</xdr:rowOff>
                  </to>
                </anchor>
              </controlPr>
            </control>
          </mc:Choice>
        </mc:AlternateContent>
        <mc:AlternateContent xmlns:mc="http://schemas.openxmlformats.org/markup-compatibility/2006">
          <mc:Choice Requires="x14">
            <control shapeId="9282" r:id="rId21" name="Check Box 66">
              <controlPr locked="0" defaultSize="0" autoFill="0" autoLine="0" autoPict="0">
                <anchor moveWithCells="1">
                  <from>
                    <xdr:col>2</xdr:col>
                    <xdr:colOff>45720</xdr:colOff>
                    <xdr:row>42</xdr:row>
                    <xdr:rowOff>0</xdr:rowOff>
                  </from>
                  <to>
                    <xdr:col>2</xdr:col>
                    <xdr:colOff>259080</xdr:colOff>
                    <xdr:row>42</xdr:row>
                    <xdr:rowOff>160020</xdr:rowOff>
                  </to>
                </anchor>
              </controlPr>
            </control>
          </mc:Choice>
        </mc:AlternateContent>
        <mc:AlternateContent xmlns:mc="http://schemas.openxmlformats.org/markup-compatibility/2006">
          <mc:Choice Requires="x14">
            <control shapeId="9283" r:id="rId22" name="Check Box 67">
              <controlPr locked="0" defaultSize="0" autoFill="0" autoLine="0" autoPict="0">
                <anchor moveWithCells="1">
                  <from>
                    <xdr:col>2</xdr:col>
                    <xdr:colOff>45720</xdr:colOff>
                    <xdr:row>43</xdr:row>
                    <xdr:rowOff>0</xdr:rowOff>
                  </from>
                  <to>
                    <xdr:col>2</xdr:col>
                    <xdr:colOff>259080</xdr:colOff>
                    <xdr:row>43</xdr:row>
                    <xdr:rowOff>160020</xdr:rowOff>
                  </to>
                </anchor>
              </controlPr>
            </control>
          </mc:Choice>
        </mc:AlternateContent>
        <mc:AlternateContent xmlns:mc="http://schemas.openxmlformats.org/markup-compatibility/2006">
          <mc:Choice Requires="x14">
            <control shapeId="9284" r:id="rId23" name="Check Box 68">
              <controlPr locked="0" defaultSize="0" autoFill="0" autoLine="0" autoPict="0">
                <anchor moveWithCells="1">
                  <from>
                    <xdr:col>2</xdr:col>
                    <xdr:colOff>45720</xdr:colOff>
                    <xdr:row>43</xdr:row>
                    <xdr:rowOff>0</xdr:rowOff>
                  </from>
                  <to>
                    <xdr:col>2</xdr:col>
                    <xdr:colOff>259080</xdr:colOff>
                    <xdr:row>43</xdr:row>
                    <xdr:rowOff>160020</xdr:rowOff>
                  </to>
                </anchor>
              </controlPr>
            </control>
          </mc:Choice>
        </mc:AlternateContent>
        <mc:AlternateContent xmlns:mc="http://schemas.openxmlformats.org/markup-compatibility/2006">
          <mc:Choice Requires="x14">
            <control shapeId="9285" r:id="rId24" name="Check Box 69">
              <controlPr locked="0" defaultSize="0" autoFill="0" autoLine="0" autoPict="0">
                <anchor moveWithCells="1">
                  <from>
                    <xdr:col>2</xdr:col>
                    <xdr:colOff>30480</xdr:colOff>
                    <xdr:row>44</xdr:row>
                    <xdr:rowOff>0</xdr:rowOff>
                  </from>
                  <to>
                    <xdr:col>2</xdr:col>
                    <xdr:colOff>236220</xdr:colOff>
                    <xdr:row>44</xdr:row>
                    <xdr:rowOff>182880</xdr:rowOff>
                  </to>
                </anchor>
              </controlPr>
            </control>
          </mc:Choice>
        </mc:AlternateContent>
        <mc:AlternateContent xmlns:mc="http://schemas.openxmlformats.org/markup-compatibility/2006">
          <mc:Choice Requires="x14">
            <control shapeId="9286" r:id="rId25" name="Check Box 70">
              <controlPr locked="0" defaultSize="0" autoFill="0" autoLine="0" autoPict="0">
                <anchor moveWithCells="1">
                  <from>
                    <xdr:col>6</xdr:col>
                    <xdr:colOff>30480</xdr:colOff>
                    <xdr:row>43</xdr:row>
                    <xdr:rowOff>0</xdr:rowOff>
                  </from>
                  <to>
                    <xdr:col>8</xdr:col>
                    <xdr:colOff>30480</xdr:colOff>
                    <xdr:row>43</xdr:row>
                    <xdr:rowOff>190500</xdr:rowOff>
                  </to>
                </anchor>
              </controlPr>
            </control>
          </mc:Choice>
        </mc:AlternateContent>
        <mc:AlternateContent xmlns:mc="http://schemas.openxmlformats.org/markup-compatibility/2006">
          <mc:Choice Requires="x14">
            <control shapeId="9287" r:id="rId26" name="Check Box 71">
              <controlPr locked="0" defaultSize="0" autoFill="0" autoLine="0" autoPict="0">
                <anchor moveWithCells="1">
                  <from>
                    <xdr:col>6</xdr:col>
                    <xdr:colOff>30480</xdr:colOff>
                    <xdr:row>42</xdr:row>
                    <xdr:rowOff>0</xdr:rowOff>
                  </from>
                  <to>
                    <xdr:col>8</xdr:col>
                    <xdr:colOff>30480</xdr:colOff>
                    <xdr:row>42</xdr:row>
                    <xdr:rowOff>190500</xdr:rowOff>
                  </to>
                </anchor>
              </controlPr>
            </control>
          </mc:Choice>
        </mc:AlternateContent>
        <mc:AlternateContent xmlns:mc="http://schemas.openxmlformats.org/markup-compatibility/2006">
          <mc:Choice Requires="x14">
            <control shapeId="9289" r:id="rId27" name="Check Box 73">
              <controlPr locked="0" defaultSize="0" autoFill="0" autoLine="0" autoPict="0">
                <anchor moveWithCells="1">
                  <from>
                    <xdr:col>6</xdr:col>
                    <xdr:colOff>30480</xdr:colOff>
                    <xdr:row>43</xdr:row>
                    <xdr:rowOff>0</xdr:rowOff>
                  </from>
                  <to>
                    <xdr:col>8</xdr:col>
                    <xdr:colOff>30480</xdr:colOff>
                    <xdr:row>43</xdr:row>
                    <xdr:rowOff>190500</xdr:rowOff>
                  </to>
                </anchor>
              </controlPr>
            </control>
          </mc:Choice>
        </mc:AlternateContent>
        <mc:AlternateContent xmlns:mc="http://schemas.openxmlformats.org/markup-compatibility/2006">
          <mc:Choice Requires="x14">
            <control shapeId="9304" r:id="rId28" name="Check Box 88">
              <controlPr locked="0" defaultSize="0" autoFill="0" autoLine="0" autoPict="0">
                <anchor moveWithCells="1">
                  <from>
                    <xdr:col>6</xdr:col>
                    <xdr:colOff>7620</xdr:colOff>
                    <xdr:row>36</xdr:row>
                    <xdr:rowOff>7620</xdr:rowOff>
                  </from>
                  <to>
                    <xdr:col>8</xdr:col>
                    <xdr:colOff>30480</xdr:colOff>
                    <xdr:row>36</xdr:row>
                    <xdr:rowOff>220980</xdr:rowOff>
                  </to>
                </anchor>
              </controlPr>
            </control>
          </mc:Choice>
        </mc:AlternateContent>
        <mc:AlternateContent xmlns:mc="http://schemas.openxmlformats.org/markup-compatibility/2006">
          <mc:Choice Requires="x14">
            <control shapeId="9317" r:id="rId29" name="Check Box 101">
              <controlPr locked="0" defaultSize="0" autoFill="0" autoLine="0" autoPict="0">
                <anchor moveWithCells="1">
                  <from>
                    <xdr:col>0</xdr:col>
                    <xdr:colOff>0</xdr:colOff>
                    <xdr:row>61</xdr:row>
                    <xdr:rowOff>7620</xdr:rowOff>
                  </from>
                  <to>
                    <xdr:col>0</xdr:col>
                    <xdr:colOff>220980</xdr:colOff>
                    <xdr:row>61</xdr:row>
                    <xdr:rowOff>160020</xdr:rowOff>
                  </to>
                </anchor>
              </controlPr>
            </control>
          </mc:Choice>
        </mc:AlternateContent>
        <mc:AlternateContent xmlns:mc="http://schemas.openxmlformats.org/markup-compatibility/2006">
          <mc:Choice Requires="x14">
            <control shapeId="9330" r:id="rId30" name="Check Box 114">
              <controlPr locked="0" defaultSize="0" autoFill="0" autoLine="0" autoPict="0">
                <anchor moveWithCells="1">
                  <from>
                    <xdr:col>0</xdr:col>
                    <xdr:colOff>7620</xdr:colOff>
                    <xdr:row>25</xdr:row>
                    <xdr:rowOff>30480</xdr:rowOff>
                  </from>
                  <to>
                    <xdr:col>0</xdr:col>
                    <xdr:colOff>236220</xdr:colOff>
                    <xdr:row>25</xdr:row>
                    <xdr:rowOff>190500</xdr:rowOff>
                  </to>
                </anchor>
              </controlPr>
            </control>
          </mc:Choice>
        </mc:AlternateContent>
        <mc:AlternateContent xmlns:mc="http://schemas.openxmlformats.org/markup-compatibility/2006">
          <mc:Choice Requires="x14">
            <control shapeId="9331" r:id="rId31" name="Check Box 115">
              <controlPr defaultSize="0" autoFill="0" autoLine="0" autoPict="0">
                <anchor moveWithCells="1">
                  <from>
                    <xdr:col>0</xdr:col>
                    <xdr:colOff>7620</xdr:colOff>
                    <xdr:row>26</xdr:row>
                    <xdr:rowOff>7620</xdr:rowOff>
                  </from>
                  <to>
                    <xdr:col>0</xdr:col>
                    <xdr:colOff>236220</xdr:colOff>
                    <xdr:row>26</xdr:row>
                    <xdr:rowOff>190500</xdr:rowOff>
                  </to>
                </anchor>
              </controlPr>
            </control>
          </mc:Choice>
        </mc:AlternateContent>
        <mc:AlternateContent xmlns:mc="http://schemas.openxmlformats.org/markup-compatibility/2006">
          <mc:Choice Requires="x14">
            <control shapeId="9346" r:id="rId32" name="Check Box 130">
              <controlPr defaultSize="0" autoFill="0" autoLine="0" autoPict="0" altText="Evidencia de publicación  en las redes sociales">
                <anchor moveWithCells="1">
                  <from>
                    <xdr:col>6</xdr:col>
                    <xdr:colOff>30480</xdr:colOff>
                    <xdr:row>45</xdr:row>
                    <xdr:rowOff>30480</xdr:rowOff>
                  </from>
                  <to>
                    <xdr:col>9</xdr:col>
                    <xdr:colOff>1379220</xdr:colOff>
                    <xdr:row>45</xdr:row>
                    <xdr:rowOff>182880</xdr:rowOff>
                  </to>
                </anchor>
              </controlPr>
            </control>
          </mc:Choice>
        </mc:AlternateContent>
        <mc:AlternateContent xmlns:mc="http://schemas.openxmlformats.org/markup-compatibility/2006">
          <mc:Choice Requires="x14">
            <control shapeId="9347" r:id="rId33" name="Check Box 131">
              <controlPr defaultSize="0" autoFill="0" autoLine="0" autoPict="0">
                <anchor moveWithCells="1">
                  <from>
                    <xdr:col>2</xdr:col>
                    <xdr:colOff>68580</xdr:colOff>
                    <xdr:row>45</xdr:row>
                    <xdr:rowOff>30480</xdr:rowOff>
                  </from>
                  <to>
                    <xdr:col>7</xdr:col>
                    <xdr:colOff>0</xdr:colOff>
                    <xdr:row>45</xdr:row>
                    <xdr:rowOff>220980</xdr:rowOff>
                  </to>
                </anchor>
              </controlPr>
            </control>
          </mc:Choice>
        </mc:AlternateContent>
        <mc:AlternateContent xmlns:mc="http://schemas.openxmlformats.org/markup-compatibility/2006">
          <mc:Choice Requires="x14">
            <control shapeId="9348" r:id="rId34" name="Check Box 132">
              <controlPr locked="0" defaultSize="0" autoFill="0" autoLine="0" autoPict="0">
                <anchor moveWithCells="1">
                  <from>
                    <xdr:col>0</xdr:col>
                    <xdr:colOff>0</xdr:colOff>
                    <xdr:row>63</xdr:row>
                    <xdr:rowOff>7620</xdr:rowOff>
                  </from>
                  <to>
                    <xdr:col>0</xdr:col>
                    <xdr:colOff>220980</xdr:colOff>
                    <xdr:row>63</xdr:row>
                    <xdr:rowOff>160020</xdr:rowOff>
                  </to>
                </anchor>
              </controlPr>
            </control>
          </mc:Choice>
        </mc:AlternateContent>
        <mc:AlternateContent xmlns:mc="http://schemas.openxmlformats.org/markup-compatibility/2006">
          <mc:Choice Requires="x14">
            <control shapeId="9353" r:id="rId35" name="Check Box 137">
              <controlPr locked="0" defaultSize="0" autoFill="0" autoLine="0" autoPict="0">
                <anchor moveWithCells="1">
                  <from>
                    <xdr:col>0</xdr:col>
                    <xdr:colOff>7620</xdr:colOff>
                    <xdr:row>62</xdr:row>
                    <xdr:rowOff>22860</xdr:rowOff>
                  </from>
                  <to>
                    <xdr:col>0</xdr:col>
                    <xdr:colOff>220980</xdr:colOff>
                    <xdr:row>62</xdr:row>
                    <xdr:rowOff>182880</xdr:rowOff>
                  </to>
                </anchor>
              </controlPr>
            </control>
          </mc:Choice>
        </mc:AlternateContent>
        <mc:AlternateContent xmlns:mc="http://schemas.openxmlformats.org/markup-compatibility/2006">
          <mc:Choice Requires="x14">
            <control shapeId="9355" r:id="rId36" name="Check Box 139">
              <controlPr locked="0" defaultSize="0" autoFill="0" autoLine="0" autoPict="0">
                <anchor moveWithCells="1">
                  <from>
                    <xdr:col>6</xdr:col>
                    <xdr:colOff>30480</xdr:colOff>
                    <xdr:row>42</xdr:row>
                    <xdr:rowOff>0</xdr:rowOff>
                  </from>
                  <to>
                    <xdr:col>8</xdr:col>
                    <xdr:colOff>30480</xdr:colOff>
                    <xdr:row>42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3B02-37F5-4F55-9384-B5FFF848E2BF}">
  <sheetPr codeName="Sheet5">
    <tabColor theme="4" tint="0.39997558519241921"/>
    <pageSetUpPr fitToPage="1"/>
  </sheetPr>
  <dimension ref="A1:J104"/>
  <sheetViews>
    <sheetView view="pageBreakPreview" zoomScaleNormal="200" zoomScaleSheetLayoutView="100" workbookViewId="0">
      <selection activeCell="C98" sqref="C98:J98"/>
    </sheetView>
  </sheetViews>
  <sheetFormatPr defaultColWidth="8.88671875" defaultRowHeight="14.4" x14ac:dyDescent="0.3"/>
  <cols>
    <col min="1" max="1" width="17" style="3" customWidth="1"/>
    <col min="2" max="2" width="2.5546875" style="3" customWidth="1"/>
    <col min="3" max="3" width="14.5546875" style="3" customWidth="1"/>
    <col min="4" max="4" width="15.109375" style="3" customWidth="1"/>
    <col min="5" max="5" width="2.88671875" style="3" customWidth="1"/>
    <col min="6" max="6" width="8.44140625" style="3" customWidth="1"/>
    <col min="7" max="7" width="1.44140625" style="3" hidden="1" customWidth="1"/>
    <col min="8" max="8" width="6.5546875" style="3" customWidth="1"/>
    <col min="9" max="9" width="11.5546875" style="3" customWidth="1"/>
    <col min="10" max="10" width="20.109375" style="23" customWidth="1"/>
  </cols>
  <sheetData>
    <row r="1" spans="1:10" ht="18.899999999999999" customHeight="1" x14ac:dyDescent="0.3">
      <c r="A1" s="59" t="s">
        <v>259</v>
      </c>
      <c r="B1" s="181">
        <f>'School-level PFEP (English)'!B1</f>
        <v>5043</v>
      </c>
      <c r="C1" s="181"/>
      <c r="D1" s="78" t="s">
        <v>260</v>
      </c>
      <c r="E1" s="230" t="str">
        <f>IFERROR(VLOOKUP(B1, Sheet1!A:B,2,FALSE),"")</f>
        <v>LINCOLN-MARTI SCHOOLS (INTERNATIONAL CAMPUS)</v>
      </c>
      <c r="F1" s="230"/>
      <c r="G1" s="230"/>
      <c r="H1" s="230"/>
      <c r="I1" s="230"/>
      <c r="J1" s="230"/>
    </row>
    <row r="2" spans="1:10" ht="18.600000000000001" customHeight="1" x14ac:dyDescent="0.3">
      <c r="A2" s="61" t="s">
        <v>261</v>
      </c>
      <c r="B2" s="231" t="str">
        <f>IFERROR(VLOOKUP(B1, Sheet1!C:D,2,FALSE),"")</f>
        <v>CHARTER</v>
      </c>
      <c r="C2" s="231"/>
      <c r="D2" s="231"/>
      <c r="E2" s="232" t="s">
        <v>262</v>
      </c>
      <c r="F2" s="232"/>
      <c r="G2" s="232"/>
      <c r="H2" s="232"/>
      <c r="I2" s="313" t="str">
        <f>'School-level PFEP (English)'!I2</f>
        <v>Barbara Sanchez</v>
      </c>
      <c r="J2" s="313"/>
    </row>
    <row r="3" spans="1:10" ht="16.5" customHeight="1" x14ac:dyDescent="0.3">
      <c r="A3" s="183" t="s">
        <v>263</v>
      </c>
      <c r="B3" s="184"/>
      <c r="C3" s="184"/>
      <c r="D3" s="184"/>
      <c r="E3" s="184"/>
      <c r="F3" s="184"/>
      <c r="G3" s="184"/>
      <c r="H3" s="184"/>
      <c r="I3" s="184"/>
      <c r="J3" s="185"/>
    </row>
    <row r="4" spans="1:10" ht="32.25" customHeight="1" x14ac:dyDescent="0.3">
      <c r="A4" s="314" t="s">
        <v>264</v>
      </c>
      <c r="B4" s="315"/>
      <c r="C4" s="315"/>
      <c r="D4" s="315"/>
      <c r="E4" s="315"/>
      <c r="F4" s="315"/>
      <c r="G4" s="315"/>
      <c r="H4" s="315"/>
      <c r="I4" s="315"/>
      <c r="J4" s="316"/>
    </row>
    <row r="5" spans="1:10" ht="40.5" customHeight="1" thickBot="1" x14ac:dyDescent="0.35">
      <c r="A5" s="317" t="s">
        <v>265</v>
      </c>
      <c r="B5" s="318"/>
      <c r="C5" s="318"/>
      <c r="D5" s="318"/>
      <c r="E5" s="318"/>
      <c r="F5" s="318"/>
      <c r="G5" s="318"/>
      <c r="H5" s="318"/>
      <c r="I5" s="318"/>
      <c r="J5" s="319"/>
    </row>
    <row r="6" spans="1:10" ht="12.75" customHeight="1" x14ac:dyDescent="0.3">
      <c r="A6" s="331" t="s">
        <v>266</v>
      </c>
      <c r="B6" s="332"/>
      <c r="C6" s="331" t="s">
        <v>267</v>
      </c>
      <c r="D6" s="333"/>
      <c r="E6" s="333"/>
      <c r="F6" s="332"/>
      <c r="G6" s="47"/>
      <c r="H6" s="335" t="s">
        <v>268</v>
      </c>
      <c r="I6" s="335"/>
      <c r="J6" s="336"/>
    </row>
    <row r="7" spans="1:10" ht="49.5" customHeight="1" x14ac:dyDescent="0.3">
      <c r="A7" s="322" t="s">
        <v>269</v>
      </c>
      <c r="B7" s="324"/>
      <c r="C7" s="241" t="s">
        <v>270</v>
      </c>
      <c r="D7" s="273"/>
      <c r="E7" s="273"/>
      <c r="F7" s="242"/>
      <c r="G7" s="32" t="s">
        <v>271</v>
      </c>
      <c r="H7" s="340" t="s">
        <v>272</v>
      </c>
      <c r="I7" s="340"/>
      <c r="J7" s="238" t="s">
        <v>273</v>
      </c>
    </row>
    <row r="8" spans="1:10" ht="61.5" customHeight="1" x14ac:dyDescent="0.3">
      <c r="A8" s="337"/>
      <c r="B8" s="338"/>
      <c r="C8" s="243"/>
      <c r="D8" s="334"/>
      <c r="E8" s="334"/>
      <c r="F8" s="244"/>
      <c r="G8" s="31" t="s">
        <v>274</v>
      </c>
      <c r="H8" s="341"/>
      <c r="I8" s="341"/>
      <c r="J8" s="292"/>
    </row>
    <row r="9" spans="1:10" ht="12.75" customHeight="1" x14ac:dyDescent="0.3">
      <c r="A9" s="24" t="s">
        <v>266</v>
      </c>
      <c r="B9" s="25"/>
      <c r="C9" s="282" t="s">
        <v>267</v>
      </c>
      <c r="D9" s="274"/>
      <c r="E9" s="274"/>
      <c r="F9" s="274"/>
      <c r="G9" s="29"/>
      <c r="H9" s="274" t="s">
        <v>268</v>
      </c>
      <c r="I9" s="274"/>
      <c r="J9" s="275"/>
    </row>
    <row r="10" spans="1:10" s="1" customFormat="1" ht="19.5" customHeight="1" x14ac:dyDescent="0.3">
      <c r="A10" s="322" t="s">
        <v>275</v>
      </c>
      <c r="B10" s="324"/>
      <c r="C10" s="254" t="s">
        <v>276</v>
      </c>
      <c r="D10" s="255"/>
      <c r="E10" s="255"/>
      <c r="F10" s="255"/>
      <c r="G10" s="30"/>
      <c r="H10" s="269" t="s">
        <v>277</v>
      </c>
      <c r="I10" s="270"/>
      <c r="J10" s="115" t="s">
        <v>278</v>
      </c>
    </row>
    <row r="11" spans="1:10" s="1" customFormat="1" ht="15" customHeight="1" x14ac:dyDescent="0.3">
      <c r="A11" s="325"/>
      <c r="B11" s="327"/>
      <c r="C11" s="254" t="s">
        <v>279</v>
      </c>
      <c r="D11" s="255"/>
      <c r="E11" s="255"/>
      <c r="F11" s="255"/>
      <c r="G11" s="30"/>
      <c r="H11" s="293"/>
      <c r="I11" s="294"/>
      <c r="J11" s="116"/>
    </row>
    <row r="12" spans="1:10" s="1" customFormat="1" ht="17.25" customHeight="1" x14ac:dyDescent="0.3">
      <c r="A12" s="325"/>
      <c r="B12" s="327"/>
      <c r="C12" s="254" t="s">
        <v>280</v>
      </c>
      <c r="D12" s="255"/>
      <c r="E12" s="255"/>
      <c r="F12" s="255"/>
      <c r="G12" s="30"/>
      <c r="H12" s="269" t="s">
        <v>281</v>
      </c>
      <c r="I12" s="270"/>
      <c r="J12" s="116"/>
    </row>
    <row r="13" spans="1:10" s="1" customFormat="1" ht="15" customHeight="1" x14ac:dyDescent="0.3">
      <c r="A13" s="325"/>
      <c r="B13" s="327"/>
      <c r="C13" s="241" t="s">
        <v>282</v>
      </c>
      <c r="D13" s="273"/>
      <c r="E13" s="273"/>
      <c r="F13" s="273"/>
      <c r="G13" s="33"/>
      <c r="H13" s="271"/>
      <c r="I13" s="272"/>
      <c r="J13" s="116"/>
    </row>
    <row r="14" spans="1:10" ht="13.5" customHeight="1" x14ac:dyDescent="0.3">
      <c r="A14" s="328" t="s">
        <v>283</v>
      </c>
      <c r="B14" s="329"/>
      <c r="C14" s="329"/>
      <c r="D14" s="329"/>
      <c r="E14" s="329"/>
      <c r="F14" s="329"/>
      <c r="G14" s="329"/>
      <c r="H14" s="329"/>
      <c r="I14" s="329"/>
      <c r="J14" s="330"/>
    </row>
    <row r="15" spans="1:10" ht="33.75" customHeight="1" x14ac:dyDescent="0.3">
      <c r="A15" s="314" t="s">
        <v>284</v>
      </c>
      <c r="B15" s="315"/>
      <c r="C15" s="315"/>
      <c r="D15" s="315"/>
      <c r="E15" s="315"/>
      <c r="F15" s="315"/>
      <c r="G15" s="315"/>
      <c r="H15" s="315"/>
      <c r="I15" s="315"/>
      <c r="J15" s="316"/>
    </row>
    <row r="16" spans="1:10" ht="12" customHeight="1" x14ac:dyDescent="0.3">
      <c r="A16" s="27" t="s">
        <v>266</v>
      </c>
      <c r="B16" s="28"/>
      <c r="C16" s="248" t="s">
        <v>267</v>
      </c>
      <c r="D16" s="310"/>
      <c r="E16" s="310"/>
      <c r="F16" s="249"/>
      <c r="G16" s="248" t="s">
        <v>268</v>
      </c>
      <c r="H16" s="310"/>
      <c r="I16" s="310"/>
      <c r="J16" s="249"/>
    </row>
    <row r="17" spans="1:10" ht="19.5" customHeight="1" x14ac:dyDescent="0.3">
      <c r="A17" s="241" t="s">
        <v>285</v>
      </c>
      <c r="B17" s="242"/>
      <c r="C17" s="322" t="s">
        <v>286</v>
      </c>
      <c r="D17" s="323"/>
      <c r="E17" s="323"/>
      <c r="F17" s="324"/>
      <c r="G17" s="37"/>
      <c r="H17" s="286" t="s">
        <v>287</v>
      </c>
      <c r="I17" s="286"/>
      <c r="J17" s="287" t="s">
        <v>288</v>
      </c>
    </row>
    <row r="18" spans="1:10" ht="12.75" customHeight="1" x14ac:dyDescent="0.3">
      <c r="A18" s="320"/>
      <c r="B18" s="321"/>
      <c r="C18" s="325"/>
      <c r="D18" s="326"/>
      <c r="E18" s="326"/>
      <c r="F18" s="327"/>
      <c r="G18" s="38"/>
      <c r="H18" s="286"/>
      <c r="I18" s="286"/>
      <c r="J18" s="288"/>
    </row>
    <row r="19" spans="1:10" ht="48.6" customHeight="1" x14ac:dyDescent="0.3">
      <c r="A19" s="243"/>
      <c r="B19" s="244"/>
      <c r="C19" s="337"/>
      <c r="D19" s="339"/>
      <c r="E19" s="339"/>
      <c r="F19" s="338"/>
      <c r="G19" s="38"/>
      <c r="H19" s="286"/>
      <c r="I19" s="286"/>
      <c r="J19" s="288"/>
    </row>
    <row r="20" spans="1:10" ht="17.25" customHeight="1" x14ac:dyDescent="0.3">
      <c r="A20" s="241" t="s">
        <v>289</v>
      </c>
      <c r="B20" s="242"/>
      <c r="C20" s="322" t="s">
        <v>290</v>
      </c>
      <c r="D20" s="323"/>
      <c r="E20" s="323"/>
      <c r="F20" s="324"/>
      <c r="G20" s="38"/>
      <c r="H20" s="286"/>
      <c r="I20" s="286"/>
      <c r="J20" s="288"/>
    </row>
    <row r="21" spans="1:10" ht="15" customHeight="1" x14ac:dyDescent="0.3">
      <c r="A21" s="320"/>
      <c r="B21" s="321"/>
      <c r="C21" s="325"/>
      <c r="D21" s="326"/>
      <c r="E21" s="326"/>
      <c r="F21" s="327"/>
      <c r="G21" s="38"/>
      <c r="H21" s="286"/>
      <c r="I21" s="286"/>
      <c r="J21" s="288"/>
    </row>
    <row r="22" spans="1:10" ht="48.75" customHeight="1" x14ac:dyDescent="0.3">
      <c r="A22" s="320"/>
      <c r="B22" s="321"/>
      <c r="C22" s="325"/>
      <c r="D22" s="326"/>
      <c r="E22" s="326"/>
      <c r="F22" s="327"/>
      <c r="G22" s="38"/>
      <c r="H22" s="286"/>
      <c r="I22" s="286"/>
      <c r="J22" s="288"/>
    </row>
    <row r="23" spans="1:10" ht="14.25" customHeight="1" x14ac:dyDescent="0.3">
      <c r="A23" s="183" t="s">
        <v>291</v>
      </c>
      <c r="B23" s="184"/>
      <c r="C23" s="184"/>
      <c r="D23" s="184"/>
      <c r="E23" s="184"/>
      <c r="F23" s="184"/>
      <c r="G23" s="184"/>
      <c r="H23" s="184"/>
      <c r="I23" s="184"/>
      <c r="J23" s="185"/>
    </row>
    <row r="24" spans="1:10" ht="18.75" customHeight="1" x14ac:dyDescent="0.3">
      <c r="A24" s="245" t="s">
        <v>292</v>
      </c>
      <c r="B24" s="246"/>
      <c r="C24" s="246"/>
      <c r="D24" s="246"/>
      <c r="E24" s="246"/>
      <c r="F24" s="246"/>
      <c r="G24" s="246"/>
      <c r="H24" s="246"/>
      <c r="I24" s="246"/>
      <c r="J24" s="247"/>
    </row>
    <row r="25" spans="1:10" ht="33" customHeight="1" x14ac:dyDescent="0.3">
      <c r="A25" s="248" t="s">
        <v>293</v>
      </c>
      <c r="B25" s="249"/>
      <c r="C25" s="248" t="s">
        <v>294</v>
      </c>
      <c r="D25" s="249"/>
      <c r="E25" s="248" t="s">
        <v>295</v>
      </c>
      <c r="F25" s="310"/>
      <c r="G25" s="310"/>
      <c r="H25" s="310"/>
      <c r="I25" s="310"/>
      <c r="J25" s="249"/>
    </row>
    <row r="26" spans="1:10" ht="59.25" customHeight="1" x14ac:dyDescent="0.3">
      <c r="A26" s="311" t="s">
        <v>296</v>
      </c>
      <c r="B26" s="312"/>
      <c r="C26" s="303" t="str">
        <f>IF('School-level PFEP (English)'!AA27=TRUE,"Sèvis Sipò","")</f>
        <v/>
      </c>
      <c r="D26" s="304"/>
      <c r="E26" s="295" t="str">
        <f>IF('School-level PFEP (English)'!AA27=TRUE,"Estrateji yo bay paran elèv EL yo ap ede amelyore pèfòmans akademik yo","")</f>
        <v/>
      </c>
      <c r="F26" s="296"/>
      <c r="G26" s="296"/>
      <c r="H26" s="296"/>
      <c r="I26" s="296"/>
      <c r="J26" s="297"/>
    </row>
    <row r="27" spans="1:10" ht="39" customHeight="1" x14ac:dyDescent="0.3">
      <c r="A27" s="301" t="s">
        <v>166</v>
      </c>
      <c r="B27" s="302"/>
      <c r="C27" s="303" t="s">
        <v>297</v>
      </c>
      <c r="D27" s="304"/>
      <c r="E27" s="295" t="s">
        <v>298</v>
      </c>
      <c r="F27" s="296"/>
      <c r="G27" s="296"/>
      <c r="H27" s="296"/>
      <c r="I27" s="296"/>
      <c r="J27" s="297"/>
    </row>
    <row r="28" spans="1:10" ht="40.5" customHeight="1" x14ac:dyDescent="0.3">
      <c r="A28" s="305" t="str">
        <f>IF('School-level PFEP (English)'!A28="Head Start"," Head Start",IF('School-level PFEP (English)'!A28="VPK","VPK",IF('School-level PFEP (English)'!A28="Migrant","Title I, Pati C (Pwogram Migran)",IF('School-level PFEP (English)'!A28="Title I, Part D Neglected &amp; Delinquent Program","Title I, Pati D (Pwogram pou Delenkan ak Neglije)"," "))))</f>
        <v xml:space="preserve"> </v>
      </c>
      <c r="B28" s="306"/>
      <c r="C28" s="307" t="str">
        <f>IF('School-level PFEP (English)'!A28="Head Start", " Reyinyon ak Atelye ", IF('School-level PFEP (English)'!A28="VPK", " Reyinyon ak Atelye ", IF('School-level PFEP (English)'!A28="Migrant", " Sèvis Sipò ", IF('School-level PFEP (English)'!A28="Title I, Part D Neglected &amp; Delinquent Program", " Sèvis Sipò", ""))))</f>
        <v/>
      </c>
      <c r="D28" s="308"/>
      <c r="E28" s="307" t="str">
        <f>IF('School-level PFEP (English)'!A28="Head Start", " Estrateji yo bay paran timoun preskolè yo pral etabli yon fondasyon akademik solid.", IF('School-level PFEP (English)'!A28="VPK", "Estrateji yo bay paran elèv VPK yo ap ede bati yon fondasyon akademik solid.", IF('School-level PFEP (English)'!A28="Migrant", "Resous yo bay fanmi migran yo ap ede elèv yo simonte baryè pou aprann.", IF('School-level PFEP (English)'!A28="Title I, Part D Neglected &amp; Delinquent Program", " Sèvis antoure yo bay fanmi elèv refere yo pral sipòte kwasans akademik.",""))))</f>
        <v/>
      </c>
      <c r="F28" s="309"/>
      <c r="G28" s="309"/>
      <c r="H28" s="309"/>
      <c r="I28" s="309"/>
      <c r="J28" s="308"/>
    </row>
    <row r="29" spans="1:10" ht="18" customHeight="1" x14ac:dyDescent="0.3">
      <c r="A29" s="183" t="str">
        <f>UPPER("Reyinyon Anyèl Paran Konsènan Avantaj Pwogram Tit I nan Tout Lekòl la")</f>
        <v>REYINYON ANYÈL PARAN KONSÈNAN AVANTAJ PWOGRAM TIT I NAN TOUT LEKÒL LA</v>
      </c>
      <c r="B29" s="184"/>
      <c r="C29" s="184"/>
      <c r="D29" s="184"/>
      <c r="E29" s="184"/>
      <c r="F29" s="184"/>
      <c r="G29" s="184"/>
      <c r="H29" s="184"/>
      <c r="I29" s="184"/>
      <c r="J29" s="185"/>
    </row>
    <row r="30" spans="1:10" s="5" customFormat="1" ht="55.35" customHeight="1" x14ac:dyDescent="0.3">
      <c r="A30" s="245" t="s">
        <v>299</v>
      </c>
      <c r="B30" s="246"/>
      <c r="C30" s="246"/>
      <c r="D30" s="246"/>
      <c r="E30" s="246"/>
      <c r="F30" s="246"/>
      <c r="G30" s="246"/>
      <c r="H30" s="246"/>
      <c r="I30" s="246"/>
      <c r="J30" s="247"/>
    </row>
    <row r="31" spans="1:10" ht="14.1" customHeight="1" x14ac:dyDescent="0.3">
      <c r="A31" s="248" t="s">
        <v>267</v>
      </c>
      <c r="B31" s="249"/>
      <c r="C31" s="250" t="s">
        <v>300</v>
      </c>
      <c r="D31" s="251"/>
      <c r="E31" s="251"/>
      <c r="F31" s="252"/>
      <c r="G31" s="94" t="s">
        <v>268</v>
      </c>
      <c r="H31" s="94"/>
      <c r="I31" s="94"/>
      <c r="J31" s="94"/>
    </row>
    <row r="32" spans="1:10" ht="12.75" customHeight="1" x14ac:dyDescent="0.3">
      <c r="A32" s="237" t="s">
        <v>301</v>
      </c>
      <c r="B32" s="238"/>
      <c r="C32" s="241" t="s">
        <v>302</v>
      </c>
      <c r="D32" s="242"/>
      <c r="E32" s="241" t="s">
        <v>303</v>
      </c>
      <c r="F32" s="242"/>
      <c r="G32" s="35"/>
      <c r="H32" s="289" t="s">
        <v>304</v>
      </c>
      <c r="I32" s="289"/>
      <c r="J32" s="238" t="s">
        <v>305</v>
      </c>
    </row>
    <row r="33" spans="1:10" ht="20.25" customHeight="1" x14ac:dyDescent="0.3">
      <c r="A33" s="239"/>
      <c r="B33" s="240"/>
      <c r="C33" s="243"/>
      <c r="D33" s="244"/>
      <c r="E33" s="243"/>
      <c r="F33" s="244"/>
      <c r="G33" s="60"/>
      <c r="H33" s="290"/>
      <c r="I33" s="290"/>
      <c r="J33" s="240"/>
    </row>
    <row r="34" spans="1:10" ht="21.75" customHeight="1" x14ac:dyDescent="0.3">
      <c r="A34" s="239"/>
      <c r="B34" s="240"/>
      <c r="C34" s="276" t="str">
        <f>IF('School-level PFEP (English)'!C34="School Calendar/Newsletter","Kalandriye/Bilten Lekòl",IF('School-level PFEP (English)'!C34="School Marquee","Siy Lekòl",IF('School-level PFEP (English)'!C34="School website","Sit Entènèt",IF('School-level PFEP (English)'!C34="Electronic Messages","Mesaj Elektwonik",""))))</f>
        <v>Kalandriye/Bilten Lekòl</v>
      </c>
      <c r="D34" s="277"/>
      <c r="E34" s="277"/>
      <c r="F34" s="277"/>
      <c r="G34" s="60"/>
      <c r="H34" s="290"/>
      <c r="I34" s="290"/>
      <c r="J34" s="240"/>
    </row>
    <row r="35" spans="1:10" ht="18" customHeight="1" x14ac:dyDescent="0.3">
      <c r="A35" s="239"/>
      <c r="B35" s="240"/>
      <c r="C35" s="278"/>
      <c r="D35" s="279"/>
      <c r="E35" s="279"/>
      <c r="F35" s="279"/>
      <c r="G35" s="60"/>
      <c r="H35" s="290"/>
      <c r="I35" s="290"/>
      <c r="J35" s="240"/>
    </row>
    <row r="36" spans="1:10" ht="26.1" customHeight="1" x14ac:dyDescent="0.3">
      <c r="A36" s="239"/>
      <c r="B36" s="240"/>
      <c r="C36" s="280"/>
      <c r="D36" s="281"/>
      <c r="E36" s="281"/>
      <c r="F36" s="281"/>
      <c r="G36" s="36"/>
      <c r="H36" s="291"/>
      <c r="I36" s="291"/>
      <c r="J36" s="292"/>
    </row>
    <row r="37" spans="1:10" ht="20.25" customHeight="1" x14ac:dyDescent="0.3">
      <c r="A37" s="94" t="s">
        <v>267</v>
      </c>
      <c r="B37" s="94"/>
      <c r="C37" s="94" t="s">
        <v>306</v>
      </c>
      <c r="D37" s="94"/>
      <c r="E37" s="94"/>
      <c r="F37" s="94"/>
      <c r="G37" s="94"/>
      <c r="H37" s="94"/>
      <c r="I37" s="94"/>
      <c r="J37" s="94"/>
    </row>
    <row r="38" spans="1:10" ht="30.9" customHeight="1" x14ac:dyDescent="0.3">
      <c r="A38" s="253" t="s">
        <v>307</v>
      </c>
      <c r="B38" s="187"/>
      <c r="C38" s="257" t="s">
        <v>308</v>
      </c>
      <c r="D38" s="258"/>
      <c r="E38" s="258"/>
      <c r="F38" s="259"/>
      <c r="G38" s="298" t="s">
        <v>309</v>
      </c>
      <c r="H38" s="299"/>
      <c r="I38" s="299"/>
      <c r="J38" s="300"/>
    </row>
    <row r="39" spans="1:10" ht="53.4" customHeight="1" x14ac:dyDescent="0.3">
      <c r="A39" s="188"/>
      <c r="B39" s="189"/>
      <c r="C39" s="257" t="s">
        <v>310</v>
      </c>
      <c r="D39" s="258"/>
      <c r="E39" s="258"/>
      <c r="F39" s="259"/>
      <c r="G39" s="283" t="s">
        <v>311</v>
      </c>
      <c r="H39" s="284"/>
      <c r="I39" s="284"/>
      <c r="J39" s="285"/>
    </row>
    <row r="40" spans="1:10" ht="36" customHeight="1" x14ac:dyDescent="0.3">
      <c r="A40" s="188"/>
      <c r="B40" s="189"/>
      <c r="C40" s="257" t="s">
        <v>312</v>
      </c>
      <c r="D40" s="258"/>
      <c r="E40" s="258"/>
      <c r="F40" s="259"/>
      <c r="G40" s="260" t="s">
        <v>313</v>
      </c>
      <c r="H40" s="261"/>
      <c r="I40" s="261"/>
      <c r="J40" s="262"/>
    </row>
    <row r="41" spans="1:10" ht="60.75" customHeight="1" x14ac:dyDescent="0.3">
      <c r="A41" s="188"/>
      <c r="B41" s="189"/>
      <c r="C41" s="263" t="s">
        <v>314</v>
      </c>
      <c r="D41" s="264"/>
      <c r="E41" s="264"/>
      <c r="F41" s="265"/>
      <c r="G41" s="266" t="s">
        <v>315</v>
      </c>
      <c r="H41" s="267"/>
      <c r="I41" s="267"/>
      <c r="J41" s="268"/>
    </row>
    <row r="42" spans="1:10" ht="27.6" customHeight="1" x14ac:dyDescent="0.3">
      <c r="A42" s="190"/>
      <c r="B42" s="191"/>
      <c r="C42" s="254" t="s">
        <v>316</v>
      </c>
      <c r="D42" s="255"/>
      <c r="E42" s="255"/>
      <c r="F42" s="256"/>
      <c r="G42" s="257" t="s">
        <v>317</v>
      </c>
      <c r="H42" s="258"/>
      <c r="I42" s="258"/>
      <c r="J42" s="259"/>
    </row>
    <row r="43" spans="1:10" ht="16.350000000000001" customHeight="1" x14ac:dyDescent="0.3">
      <c r="A43" s="94" t="s">
        <v>267</v>
      </c>
      <c r="B43" s="94"/>
      <c r="C43" s="94" t="s">
        <v>306</v>
      </c>
      <c r="D43" s="94"/>
      <c r="E43" s="94"/>
      <c r="F43" s="94"/>
      <c r="G43" s="94"/>
      <c r="H43" s="94"/>
      <c r="I43" s="94"/>
      <c r="J43" s="94"/>
    </row>
    <row r="44" spans="1:10" ht="33" customHeight="1" x14ac:dyDescent="0.3">
      <c r="A44" s="253" t="s">
        <v>318</v>
      </c>
      <c r="B44" s="441"/>
      <c r="C44" s="283" t="s">
        <v>319</v>
      </c>
      <c r="D44" s="284"/>
      <c r="E44" s="284"/>
      <c r="F44" s="284"/>
      <c r="G44" s="284"/>
      <c r="H44" s="284"/>
      <c r="I44" s="284"/>
      <c r="J44" s="285"/>
    </row>
    <row r="45" spans="1:10" ht="44.25" customHeight="1" x14ac:dyDescent="0.3">
      <c r="A45" s="442"/>
      <c r="B45" s="443"/>
      <c r="C45" s="257" t="s">
        <v>320</v>
      </c>
      <c r="D45" s="258"/>
      <c r="E45" s="258"/>
      <c r="F45" s="259"/>
      <c r="G45" s="257" t="s">
        <v>321</v>
      </c>
      <c r="H45" s="258"/>
      <c r="I45" s="258"/>
      <c r="J45" s="259"/>
    </row>
    <row r="46" spans="1:10" ht="55.5" customHeight="1" x14ac:dyDescent="0.3">
      <c r="A46" s="442"/>
      <c r="B46" s="443"/>
      <c r="C46" s="257" t="s">
        <v>322</v>
      </c>
      <c r="D46" s="258"/>
      <c r="E46" s="258"/>
      <c r="F46" s="259"/>
      <c r="G46" s="311" t="s">
        <v>323</v>
      </c>
      <c r="H46" s="446"/>
      <c r="I46" s="446"/>
      <c r="J46" s="312"/>
    </row>
    <row r="47" spans="1:10" ht="153" customHeight="1" x14ac:dyDescent="0.3">
      <c r="A47" s="442"/>
      <c r="B47" s="443"/>
      <c r="C47" s="283" t="s">
        <v>324</v>
      </c>
      <c r="D47" s="284"/>
      <c r="E47" s="284"/>
      <c r="F47" s="284"/>
      <c r="G47" s="284"/>
      <c r="H47" s="284"/>
      <c r="I47" s="284"/>
      <c r="J47" s="285"/>
    </row>
    <row r="48" spans="1:10" ht="35.25" customHeight="1" x14ac:dyDescent="0.3">
      <c r="A48" s="444" t="s">
        <v>325</v>
      </c>
      <c r="B48" s="445"/>
      <c r="C48" s="435"/>
      <c r="D48" s="436"/>
      <c r="E48" s="436"/>
      <c r="F48" s="437"/>
      <c r="G48" s="438" t="s">
        <v>326</v>
      </c>
      <c r="H48" s="439"/>
      <c r="I48" s="439"/>
      <c r="J48" s="440"/>
    </row>
    <row r="49" spans="1:10" ht="18.600000000000001" customHeight="1" x14ac:dyDescent="0.3">
      <c r="A49" s="183" t="s">
        <v>327</v>
      </c>
      <c r="B49" s="184"/>
      <c r="C49" s="184"/>
      <c r="D49" s="184"/>
      <c r="E49" s="184"/>
      <c r="F49" s="184"/>
      <c r="G49" s="184"/>
      <c r="H49" s="184"/>
      <c r="I49" s="184"/>
      <c r="J49" s="185"/>
    </row>
    <row r="50" spans="1:10" ht="17.100000000000001" customHeight="1" thickBot="1" x14ac:dyDescent="0.35">
      <c r="A50" s="346" t="s">
        <v>328</v>
      </c>
      <c r="B50" s="347"/>
      <c r="C50" s="347"/>
      <c r="D50" s="347"/>
      <c r="E50" s="347"/>
      <c r="F50" s="347"/>
      <c r="G50" s="347"/>
      <c r="H50" s="347"/>
      <c r="I50" s="347"/>
      <c r="J50" s="348"/>
    </row>
    <row r="51" spans="1:10" ht="15" customHeight="1" x14ac:dyDescent="0.3">
      <c r="A51" s="357" t="s">
        <v>329</v>
      </c>
      <c r="B51" s="358"/>
      <c r="C51" s="358"/>
      <c r="D51" s="359"/>
      <c r="E51" s="361" t="s">
        <v>330</v>
      </c>
      <c r="F51" s="362"/>
      <c r="G51" s="362"/>
      <c r="H51" s="362"/>
      <c r="I51" s="362"/>
      <c r="J51" s="363"/>
    </row>
    <row r="52" spans="1:10" ht="39" customHeight="1" x14ac:dyDescent="0.3">
      <c r="A52" s="351" t="s">
        <v>331</v>
      </c>
      <c r="B52" s="340"/>
      <c r="C52" s="340"/>
      <c r="D52" s="352"/>
      <c r="E52" s="350" t="s">
        <v>332</v>
      </c>
      <c r="F52" s="350"/>
      <c r="G52" s="350"/>
      <c r="H52" s="350"/>
      <c r="I52" s="350"/>
      <c r="J52" s="350"/>
    </row>
    <row r="53" spans="1:10" ht="35.25" customHeight="1" x14ac:dyDescent="0.3">
      <c r="A53" s="353"/>
      <c r="B53" s="354"/>
      <c r="C53" s="354"/>
      <c r="D53" s="355"/>
      <c r="E53" s="89" t="s">
        <v>333</v>
      </c>
      <c r="F53" s="89"/>
      <c r="G53" s="89"/>
      <c r="H53" s="89"/>
      <c r="I53" s="89"/>
      <c r="J53" s="89"/>
    </row>
    <row r="54" spans="1:10" ht="15.6" customHeight="1" x14ac:dyDescent="0.3">
      <c r="A54" s="353"/>
      <c r="B54" s="354"/>
      <c r="C54" s="354"/>
      <c r="D54" s="355"/>
      <c r="E54" s="356"/>
      <c r="F54" s="356"/>
      <c r="G54" s="356"/>
      <c r="H54" s="356"/>
      <c r="I54" s="356"/>
      <c r="J54" s="356"/>
    </row>
    <row r="55" spans="1:10" ht="15.75" customHeight="1" x14ac:dyDescent="0.3">
      <c r="A55" s="183" t="s">
        <v>334</v>
      </c>
      <c r="B55" s="184"/>
      <c r="C55" s="184"/>
      <c r="D55" s="184"/>
      <c r="E55" s="184"/>
      <c r="F55" s="184"/>
      <c r="G55" s="184"/>
      <c r="H55" s="184"/>
      <c r="I55" s="184"/>
      <c r="J55" s="185"/>
    </row>
    <row r="56" spans="1:10" ht="45" customHeight="1" x14ac:dyDescent="0.3">
      <c r="A56" s="245" t="s">
        <v>335</v>
      </c>
      <c r="B56" s="246"/>
      <c r="C56" s="246"/>
      <c r="D56" s="246"/>
      <c r="E56" s="246"/>
      <c r="F56" s="246"/>
      <c r="G56" s="246"/>
      <c r="H56" s="246"/>
      <c r="I56" s="246"/>
      <c r="J56" s="247"/>
    </row>
    <row r="57" spans="1:10" ht="21.75" customHeight="1" x14ac:dyDescent="0.3">
      <c r="A57" s="248" t="s">
        <v>267</v>
      </c>
      <c r="B57" s="249"/>
      <c r="C57" s="248" t="s">
        <v>336</v>
      </c>
      <c r="D57" s="249"/>
      <c r="E57" s="248" t="s">
        <v>337</v>
      </c>
      <c r="F57" s="310"/>
      <c r="G57" s="310"/>
      <c r="H57" s="310"/>
      <c r="I57" s="310"/>
      <c r="J57" s="249"/>
    </row>
    <row r="58" spans="1:10" ht="51" customHeight="1" x14ac:dyDescent="0.3">
      <c r="A58" s="349" t="s">
        <v>338</v>
      </c>
      <c r="B58" s="238"/>
      <c r="C58" s="276" t="str">
        <f>IF('School-level PFEP (English)'!C55="Principal"," Direktè lekòl la",IF('School-level PFEP (English)'!C55="Assistant Principal","Asistan Direktè lekòl la",IF('School-level PFEP (English)'!C55="Curriculum Coach","Antrenè Enstriksyonèl",IF('School-level PFEP (English)'!C55="CIS/CLS","CIS/CLS",IF('School-level PFEP (English)'!C55="CAP Advisor"," Konseye CAP",IF('School-level PFEP (English)'!C55="School Social Worker","Travayè sosyal lekòl la",IF('School-level PFEP (English)'!C55="UP-START Liaison","UP-START lyezon",IF('School-level PFEP (English)'!C55="EESAC Chairperson","Prezidan EESAC",IF('School-level PFEP (English)'!C55="Activities Director","Direktè aktivite",IF('School-level PFEP (English)'!C55="Counselor","Konseye", IF('School-level PFEP (English)'!C55="Teacher","Pwofese"," ")))))))))))</f>
        <v>Asistan Direktè lekòl la</v>
      </c>
      <c r="D58" s="342"/>
      <c r="E58" s="202" t="str">
        <f>IF('School-level PFEP (English)'!E55="Brochures","Bwochi",IF('School-level PFEP (English)'!E55="Flyers","Feyè",IF('School-level PFEP (English)'!E55="Handouts","Depliyan",IF('School-level PFEP (English)'!E55="PowerPoint Presentations","Prezantasyon 'PowerPoint'",IF('School-level PFEP (English)'!E55="Referral Forms","Fòm Rekòmandasyon",IF('School-level PFEP (English)'!E55="Title I School-Level Parent and Family Engagement Feedback Form","Fòm Kòmantè sou Angajman Paran ak Fanmi Tit I nan Nivo Lekòl"," "))))))</f>
        <v>Prezantasyon 'PowerPoint'</v>
      </c>
      <c r="F58" s="202"/>
      <c r="G58" s="202"/>
      <c r="H58" s="202"/>
      <c r="I58" s="202"/>
      <c r="J58" s="202"/>
    </row>
    <row r="59" spans="1:10" ht="45" customHeight="1" x14ac:dyDescent="0.3">
      <c r="A59" s="307" t="s">
        <v>339</v>
      </c>
      <c r="B59" s="308"/>
      <c r="C59" s="276" t="str">
        <f>IF('School-level PFEP (English)'!C56="Principal"," Direktè lekòl la",IF('School-level PFEP (English)'!C56="Assistant Principal","Asistan Direktè lekòl la",IF('School-level PFEP (English)'!C56="Curriculum Coach","Antrenè Enstriksyonèl",IF('School-level PFEP (English)'!C56="CIS/CLS","CIS/CLS",IF('School-level PFEP (English)'!C56="CAP Advisor","Konseye CAP",IF('School-level PFEP (English)'!C56="School Social Worker","Travayè sosyal lekòl la",IF('School-level PFEP (English)'!C56="UP-START Liaison","UP-START lyezon",IF('School-level PFEP (English)'!C56="EESAC Chairperson","Prezidan EESAC",IF('School-level PFEP (English)'!C56="Activities Director","Direktè aktivite",IF('School-level PFEP (English)'!C56="Counselor","Konseye", IF('School-level PFEP (English)'!C56="Teacher","Pwofese"," ")))))))))))</f>
        <v>Prezidan EESAC</v>
      </c>
      <c r="D59" s="342"/>
      <c r="E59" s="202" t="str">
        <f>IF('School-level PFEP (English)'!E56="Brochures","Bwochi",IF('School-level PFEP (English)'!E56="Flyers","Feyè",IF('School-level PFEP (English)'!E56="Handouts","Depliyan",IF('School-level PFEP (English)'!E56="PowerPoint Presentations","Prezantasyon 'PowerPoint'",IF('School-level PFEP (English)'!E56="Referral Forms","Fòm Rekòmandasyon",IF('School-level PFEP (English)'!E56="Title I School-Level Parent and Family Engagement Feedback Form","Fòm Kòmantè sou Angajman Paran ak Fanmi Tit I nan Nivo Lekòl"," "))))))</f>
        <v>Depliyan</v>
      </c>
      <c r="F59" s="202"/>
      <c r="G59" s="202"/>
      <c r="H59" s="202"/>
      <c r="I59" s="202"/>
      <c r="J59" s="202"/>
    </row>
    <row r="60" spans="1:10" ht="45.75" customHeight="1" x14ac:dyDescent="0.3">
      <c r="A60" s="276" t="str">
        <f>IF('School-level PFEP (English)'!A57="Neighborhood Resource Center","Sant Resous Katye (NRC)",IF('School-level PFEP (English)'!A57="The Parent Academy","Akademi Paran An",IF('School-level PFEP (English)'!A57="Agency Referrals","Rekòmandasyon nan Ajans",IF('School-level PFEP (English)'!A57="Community-Based Partnerships","Partenarya ki Baze nan Kominote a",IF('School-level PFEP (English)'!A57="Parent &amp; Family Engagement Workshops","Atelye Paran ak Angajman Fanmi",IF('School-level PFEP (English)'!A57="Virtual Meetings/Webinars","Reyinyon Vityèl/Seminè sou Entènèt"," "))))))</f>
        <v>Atelye Paran ak Angajman Fanmi</v>
      </c>
      <c r="B60" s="342"/>
      <c r="C60" s="276" t="str">
        <f>IF('School-level PFEP (English)'!C57="Principal"," Direktè lekòl la",IF('School-level PFEP (English)'!C57="Assistant Principal","Asistan Direktè lekòl la",IF('School-level PFEP (English)'!C57="Curriculum Coach","Antrenè Enstriksyonèl",IF('School-level PFEP (English)'!C57="CIS/CLS","CIS/CLS",IF('School-level PFEP (English)'!C57="CAP Advisor"," CAP Konseye",IF('School-level PFEP (English)'!C57="School Social Worker","Travayè sosyal lekòl la",IF('School-level PFEP (English)'!C57="UP-START Liaison","UP-START lyezon",IF('School-level PFEP (English)'!C57="EESAC Chairperson","Prezidan EESAC",IF('School-level PFEP (English)'!C57="Activities Director","Direktè aktivite",IF('School-level PFEP (English)'!C57="Counselor","Konseye", IF('School-level PFEP (English)'!C57="Teacher","Pwofese"," ")))))))))))</f>
        <v>Konseye</v>
      </c>
      <c r="D60" s="342"/>
      <c r="E60" s="360" t="str">
        <f>IF('School-level PFEP (English)'!E57="Brochures","Bwochi",IF('School-level PFEP (English)'!E57="Flyers","Feyè",IF('School-level PFEP (English)'!E57="Handouts","Depliyan",IF('School-level PFEP (English)'!E57="PowerPoint Presentations","Prezantasyon 'PowerPoint'",IF('School-level PFEP (English)'!E57="Referral Forms","Fòm Rekòmandasyon",IF('School-level PFEP (English)'!E57="Title I School-Level Parent and Family Engagement Feedback Form","Fòm Kòmantè sou Angajman Paran ak Fanmi Tit I nan Nivo Lekòl"," "))))))</f>
        <v>Depliyan</v>
      </c>
      <c r="F60" s="360"/>
      <c r="G60" s="360"/>
      <c r="H60" s="360"/>
      <c r="I60" s="360"/>
      <c r="J60" s="360"/>
    </row>
    <row r="61" spans="1:10" ht="13.5" customHeight="1" x14ac:dyDescent="0.3">
      <c r="A61" s="183" t="s">
        <v>340</v>
      </c>
      <c r="B61" s="184"/>
      <c r="C61" s="184"/>
      <c r="D61" s="184"/>
      <c r="E61" s="184"/>
      <c r="F61" s="184"/>
      <c r="G61" s="184"/>
      <c r="H61" s="184"/>
      <c r="I61" s="184"/>
      <c r="J61" s="185"/>
    </row>
    <row r="62" spans="1:10" ht="18.75" customHeight="1" x14ac:dyDescent="0.3">
      <c r="A62" s="432" t="s">
        <v>341</v>
      </c>
      <c r="B62" s="433"/>
      <c r="C62" s="433"/>
      <c r="D62" s="433"/>
      <c r="E62" s="433"/>
      <c r="F62" s="433"/>
      <c r="G62" s="433"/>
      <c r="H62" s="433"/>
      <c r="I62" s="433"/>
      <c r="J62" s="434"/>
    </row>
    <row r="63" spans="1:10" ht="67.5" customHeight="1" x14ac:dyDescent="0.3">
      <c r="A63" s="314" t="s">
        <v>342</v>
      </c>
      <c r="B63" s="315"/>
      <c r="C63" s="315"/>
      <c r="D63" s="315"/>
      <c r="E63" s="315"/>
      <c r="F63" s="315"/>
      <c r="G63" s="315"/>
      <c r="H63" s="315"/>
      <c r="I63" s="315"/>
      <c r="J63" s="316"/>
    </row>
    <row r="64" spans="1:10" ht="66" customHeight="1" x14ac:dyDescent="0.3">
      <c r="A64" s="343" t="s">
        <v>294</v>
      </c>
      <c r="B64" s="344"/>
      <c r="C64" s="343" t="s">
        <v>343</v>
      </c>
      <c r="D64" s="344"/>
      <c r="E64" s="109" t="s">
        <v>344</v>
      </c>
      <c r="F64" s="109"/>
      <c r="G64" s="343" t="s">
        <v>345</v>
      </c>
      <c r="H64" s="345"/>
      <c r="I64" s="345"/>
      <c r="J64" s="344"/>
    </row>
    <row r="65" spans="1:10" ht="63.6" customHeight="1" x14ac:dyDescent="0.3">
      <c r="A65" s="163" t="s">
        <v>346</v>
      </c>
      <c r="B65" s="163"/>
      <c r="C65" s="95" t="s">
        <v>347</v>
      </c>
      <c r="D65" s="95"/>
      <c r="E65" s="98" t="s">
        <v>348</v>
      </c>
      <c r="F65" s="98"/>
      <c r="G65" s="429" t="s">
        <v>349</v>
      </c>
      <c r="H65" s="430"/>
      <c r="I65" s="430"/>
      <c r="J65" s="431"/>
    </row>
    <row r="66" spans="1:10" ht="81.75" customHeight="1" x14ac:dyDescent="0.3">
      <c r="A66" s="163" t="s">
        <v>350</v>
      </c>
      <c r="B66" s="163"/>
      <c r="C66" s="307" t="s">
        <v>217</v>
      </c>
      <c r="D66" s="308"/>
      <c r="E66" s="98" t="s">
        <v>348</v>
      </c>
      <c r="F66" s="98"/>
      <c r="G66" s="429" t="s">
        <v>349</v>
      </c>
      <c r="H66" s="430"/>
      <c r="I66" s="430"/>
      <c r="J66" s="431"/>
    </row>
    <row r="67" spans="1:10" ht="75" customHeight="1" x14ac:dyDescent="0.3">
      <c r="A67" s="163" t="s">
        <v>351</v>
      </c>
      <c r="B67" s="163"/>
      <c r="C67" s="202" t="str">
        <f>IF('School-level PFEP (English)'!C64="Principal"," Direktè lekòl la",IF('School-level PFEP (English)'!C64="Assistant Principal","Asistan Direktè lekòl la",IF('School-level PFEP (English)'!C64="Curriculum Coach","Antrenè Enstriksyonèl",IF('School-level PFEP (English)'!C64="CIS/CLS","CIS/CLS",IF('School-level PFEP (English)'!C64="CAP Advisor","Konseye CAP",IF('School-level PFEP (English)'!C64="School Social Worker","Travayè sosyal lekòl la",IF('School-level PFEP (English)'!C64="UP-START Liaison","UP-START lyezon",IF('School-level PFEP (English)'!C64="EESAC Chairperson","Prezidan EESAC",IF('School-level PFEP (English)'!C64="Activities Director","Direktè aktivite",IF('School-level PFEP (English)'!C64="Counselor","Konseye",IF('School-level PFEP (English)'!C64="Teacher","Pwofese"," ")))))))))))</f>
        <v>Asistan Direktè lekòl la</v>
      </c>
      <c r="D67" s="202"/>
      <c r="E67" s="98" t="s">
        <v>348</v>
      </c>
      <c r="F67" s="98"/>
      <c r="G67" s="429" t="s">
        <v>349</v>
      </c>
      <c r="H67" s="430"/>
      <c r="I67" s="430"/>
      <c r="J67" s="431"/>
    </row>
    <row r="68" spans="1:10" ht="13.35" customHeight="1" x14ac:dyDescent="0.3">
      <c r="A68" s="183" t="s">
        <v>352</v>
      </c>
      <c r="B68" s="184"/>
      <c r="C68" s="184"/>
      <c r="D68" s="184"/>
      <c r="E68" s="184"/>
      <c r="F68" s="184"/>
      <c r="G68" s="184"/>
      <c r="H68" s="184"/>
      <c r="I68" s="184"/>
      <c r="J68" s="185"/>
    </row>
    <row r="69" spans="1:10" ht="15" customHeight="1" thickBot="1" x14ac:dyDescent="0.35">
      <c r="A69" s="346" t="s">
        <v>353</v>
      </c>
      <c r="B69" s="347"/>
      <c r="C69" s="347"/>
      <c r="D69" s="347"/>
      <c r="E69" s="347"/>
      <c r="F69" s="347"/>
      <c r="G69" s="347"/>
      <c r="H69" s="347"/>
      <c r="I69" s="347"/>
      <c r="J69" s="348"/>
    </row>
    <row r="70" spans="1:10" ht="27" customHeight="1" x14ac:dyDescent="0.3">
      <c r="A70" s="368" t="s">
        <v>354</v>
      </c>
      <c r="B70" s="370"/>
      <c r="C70" s="368" t="s">
        <v>336</v>
      </c>
      <c r="D70" s="370"/>
      <c r="E70" s="368" t="s">
        <v>355</v>
      </c>
      <c r="F70" s="369"/>
      <c r="G70" s="369"/>
      <c r="H70" s="370"/>
      <c r="I70" s="368" t="s">
        <v>356</v>
      </c>
      <c r="J70" s="370"/>
    </row>
    <row r="71" spans="1:10" ht="57" customHeight="1" x14ac:dyDescent="0.3">
      <c r="A71" s="365" t="str">
        <f>IF('School-level PFEP (English)'!A68="School-level Parent &amp; Family Engagement Survey","Sondaj Angajman Paran ak Fanmi nan Nivo Lekòl la",IF('School-level PFEP (English)'!A68="FAST Night","Sware FAST ",IF('School-level PFEP (English)'!A68="Annual Parent Meeting About the Benefits of the Title I Schoolwide Program","Reyinyon Anyèl Paran Konsènan Avantaj Pwogram Tit I nan Tout Lekòl la ",IF('School-level PFEP (English)'!A68="Student Backpack","Valiz Elèv",IF('School-level PFEP (English)'!A68="Parent Conference","Konferans Paran",IF('School-level PFEP (English)'!A68="Links to Assessment Websites","Lyen Paj Entènèt Evalyasyon yo",IF('School-level PFEP (English)'!A68="Response to Intervention","Repons pou Entèvansyon",IF('School-level PFEP (English)'!A68="EESAC Meetings","Reyinyon EESAC ",IF('School-level PFEP (English)'!A68="The Parent Academy Meetings/Training","Reyinyon/Fòmasyon Akademi Paran An ",IF('School-level PFEP (English)'!A68="Meeting with School Social Worker","Reyinyon avèk Travayè Sosyal",IF('School-level PFEP (English)'!A68="Special Events for Families","Espesyal Evènman pou Fanmi",IF('School-level PFEP (English)'!A68="Meeting with Truancy Child Study Team","Reyinyon avèk Ekip Etid Timoun ki ap Rate Klas  ",IF('School-level PFEP (English)'!A68="Virtual Parent and Family Engagement Opportunities","Reyinyon/Atelye/Aktivite Vityèl Paran ak Angajman Fanmi",IF('School-level PFEP (English)'!A68="Community-based Partnerships","Patenarya ki baze nan Kominote a"," "))))))))))))))</f>
        <v xml:space="preserve">Reyinyon Anyèl Paran Konsènan Avantaj Pwogram Tit I nan Tout Lekòl la </v>
      </c>
      <c r="B71" s="366"/>
      <c r="C71" s="365" t="str">
        <f>IF('School-level PFEP (English)'!C68="Principal"," Direktè lekòl la",IF('School-level PFEP (English)'!C68="Assistant Principal","Asistan Direktè lekòl la",IF('School-level PFEP (English)'!C68="Curriculum Coach","Antrenè Enstriksyonèl",IF('School-level PFEP (English)'!C68="CIS/CLS","CIS/CLS",IF('School-level PFEP (English)'!C68="CAP Advisor","Konseye CAP",IF('School-level PFEP (English)'!C68="School Social Worker","Travayè sosyal lekòl la",IF('School-level PFEP (English)'!C68="UP-START Liaison","UP-START lyezon",IF('School-level PFEP (English)'!C68="EESAC Chairperson","Prezidan EESAC",IF('School-level PFEP (English)'!C68="Activities Director","Direktè aktivite",IF('School-level PFEP (English)'!C68="Counselor","Konseye", IF('School-level PFEP (English)'!C68="Teacher","Pwofese"," ")))))))))))</f>
        <v>Asistan Direktè lekòl la</v>
      </c>
      <c r="D71" s="366"/>
      <c r="E71" s="365" t="str">
        <f>IF('School-level PFEP (English)'!E68="Curriculum","Kourikoulòm",IF('School-level PFEP (English)'!E68="Assessments","Evalyasyon ",IF('School-level PFEP (English)'!E68="Technology","Teknoloji",IF('School-level PFEP (English)'!E68="Social Media","Medya Sosyal",IF('School-level PFEP (English)'!E68="Parenting","Paran ",IF('School-level PFEP (English)'!E68="Data Driven Instruction","Enstriksyon Abaz Done",IF('School-level PFEP (English)'!E68="Parent Portal","Pòtal Paran an"," ")))))))</f>
        <v>Kourikoulòm</v>
      </c>
      <c r="F71" s="367"/>
      <c r="G71" s="367"/>
      <c r="H71" s="366"/>
      <c r="I71" s="365" t="str">
        <f>IF('School-level PFEP (English)'!I68="Agenda","Ajanda",IF('School-level PFEP (English)'!I68="Handouts","Depliyan",IF('School-level PFEP (English)'!I68="Minutes","Rezime Reyinyon",IF('School-level PFEP (English)'!I68="Attendance Records","Fèy  Siyati",IF('School-level PFEP (English)'!I68="Photos","Foto",IF('School-level PFEP (English)'!I68="Meeting Invite","Envite Reyinyon an"," "))))))</f>
        <v>Rezime Reyinyon</v>
      </c>
      <c r="J71" s="366"/>
    </row>
    <row r="72" spans="1:10" ht="35.25" customHeight="1" x14ac:dyDescent="0.3">
      <c r="A72" s="276" t="str">
        <f>IF('School-level PFEP (English)'!A69="School-level Parent &amp; Family Engagement Survey","Sondaj Angajman Paran ak Fanmi nan Nivo Lekòl la",IF('School-level PFEP (English)'!A69="FAST Night","Sware FAST ",IF('School-level PFEP (English)'!A69="Annual Parent Meeting About the Benefits of the Title I Schoolwide Program","Reyinyon Anyèl Paran Konsènan Avantaj Pwogram Tit I nan Tout Lekòl la ",IF('School-level PFEP (English)'!A69="Student Backpack","Valiz Elèv",IF('School-level PFEP (English)'!A69="Parent Conference","Konferans Paran",IF('School-level PFEP (English)'!A69="Links to Assessment Websites","Lyen Paj Entènèt Evalyasyon yo",IF('School-level PFEP (English)'!A69="Response to Intervention","Repons pou Entèvansyon",IF('School-level PFEP (English)'!A69="EESAC Meetings","Reyinyon EESAC ",IF('School-level PFEP (English)'!A69="The Parent Academy Meetings/Training","Reyinyon/Fòmasyon Akademi Paran An ",IF('School-level PFEP (English)'!A69="Meeting with School Social Worker","Reyinyon avèk Travayè Sosyal",IF('School-level PFEP (English)'!A69="Special Events for Families","Espesyal Evènman pou Fanmi",IF('School-level PFEP (English)'!A69="Meeting with Truancy Child Study Team","Reyinyon avèk Ekip Etid Timoun ki ap Rate Klas  ",IF('School-level PFEP (English)'!A69="Virtual Parent and Family Engagement Opportunities","Reyinyon/Atelye/Aktivite Vityèl Paran ak Angajman Fanmi",IF('School-level PFEP (English)'!A69="Community-based Partnerships","Patenarya ki baze nan Kominote a"," "))))))))))))))</f>
        <v xml:space="preserve"> </v>
      </c>
      <c r="B72" s="342"/>
      <c r="C72" s="360" t="str">
        <f>IF('School-level PFEP (English)'!C69="Principal"," Direktè lekòl la",IF('School-level PFEP (English)'!C69="Assistant Principal","Asistan Direktè lekòl la",IF('School-level PFEP (English)'!C69="Curriculum Coach","Antrenè Enstriksyonèl",IF('School-level PFEP (English)'!C69="CIS/CLS","CIS/CLS",IF('School-level PFEP (English)'!C69="CAP Advisor","Konseye CAP",IF('School-level PFEP (English)'!C69="School Social Worker","Travayè sosyal lekòl la",IF('School-level PFEP (English)'!C69="UP-START Liaison","UP-START lyezon",IF('School-level PFEP (English)'!C69="EESAC Chairperson","Prezidan EESAC",IF('School-level PFEP (English)'!C69="Activities Director","Direktè aktivite",IF('School-level PFEP (English)'!C69="Counselor","Konseye", IF('School-level PFEP (English)'!C69="Teacher","Pwofese"," ")))))))))))</f>
        <v>Asistan Direktè lekòl la</v>
      </c>
      <c r="D72" s="360"/>
      <c r="E72" s="276" t="str">
        <f>IF('School-level PFEP (English)'!E69="Curriculum","Kourikoulòms",IF('School-level PFEP (English)'!E69="Assessments","Evalyasyon ",IF('School-level PFEP (English)'!E69="Technology","Teknoloji",IF('School-level PFEP (English)'!E69="Social Media","Medya Sosyal",IF('School-level PFEP (English)'!E69="Parenting","Paran ",IF('School-level PFEP (English)'!E69="Data Driven Instruction","Enstriksyon Abaz Done",IF('School-level PFEP (English)'!E69="Parent Portal","Pòtal Paran an"," ")))))))</f>
        <v>Pòtal Paran an</v>
      </c>
      <c r="F72" s="277"/>
      <c r="G72" s="277"/>
      <c r="H72" s="342"/>
      <c r="I72" s="276" t="str">
        <f>IF('School-level PFEP (English)'!I69="Agenda","Ajanda",IF('School-level PFEP (English)'!I69="Handouts","Depliyan",IF('School-level PFEP (English)'!I69="Minutes","Rezime Reyinyon",IF('School-level PFEP (English)'!I69="Attendance Records","Fèy  Siyati",IF('School-level PFEP (English)'!I69="Photos","Foto",IF('School-level PFEP (English)'!I69="Meeting Invite","Envite Reyinyon an"," "))))))</f>
        <v>Fèy  Siyati</v>
      </c>
      <c r="J72" s="342"/>
    </row>
    <row r="73" spans="1:10" ht="18" customHeight="1" x14ac:dyDescent="0.3">
      <c r="A73" s="183" t="s">
        <v>357</v>
      </c>
      <c r="B73" s="184"/>
      <c r="C73" s="184"/>
      <c r="D73" s="184"/>
      <c r="E73" s="184"/>
      <c r="F73" s="184"/>
      <c r="G73" s="184"/>
      <c r="H73" s="184"/>
      <c r="I73" s="184"/>
      <c r="J73" s="185"/>
    </row>
    <row r="74" spans="1:10" ht="42.75" customHeight="1" x14ac:dyDescent="0.3">
      <c r="A74" s="314" t="s">
        <v>358</v>
      </c>
      <c r="B74" s="315"/>
      <c r="C74" s="315"/>
      <c r="D74" s="315"/>
      <c r="E74" s="315"/>
      <c r="F74" s="315"/>
      <c r="G74" s="315"/>
      <c r="H74" s="315"/>
      <c r="I74" s="315"/>
      <c r="J74" s="316"/>
    </row>
    <row r="75" spans="1:10" ht="36.75" customHeight="1" x14ac:dyDescent="0.3">
      <c r="A75" s="71" t="s">
        <v>359</v>
      </c>
      <c r="B75" s="343" t="s">
        <v>360</v>
      </c>
      <c r="C75" s="344"/>
      <c r="D75" s="109" t="s">
        <v>361</v>
      </c>
      <c r="E75" s="109"/>
      <c r="F75" s="109"/>
      <c r="G75" s="343" t="s">
        <v>356</v>
      </c>
      <c r="H75" s="345"/>
      <c r="I75" s="345"/>
      <c r="J75" s="344"/>
    </row>
    <row r="76" spans="1:10" ht="21" customHeight="1" x14ac:dyDescent="0.3">
      <c r="A76" s="427" t="s">
        <v>362</v>
      </c>
      <c r="B76" s="276" t="str">
        <f>IF('School-level PFEP (English)'!B73="Translator","Tradiktè",IF('School-level PFEP (English)'!B73="Translated Materials","Materyèl ki Tradui "," "))</f>
        <v xml:space="preserve">Materyèl ki Tradui </v>
      </c>
      <c r="C76" s="342"/>
      <c r="D76" s="276" t="str">
        <f>IF('School-level PFEP (English)'!D73="Principal"," Direktè lekòl la",IF('School-level PFEP (English)'!D73="Assistant Principal","Asistan Direktè lekòl la",IF('School-level PFEP (English)'!D73="Curriculum Coach","Antrenè Enstriksyonèl",IF('School-level PFEP (English)'!D73="CIS/CLS","CIS/CLS",IF('School-level PFEP (English)'!D73="CAP Advisor","Konseye CAP",IF('School-level PFEP (English)'!D73="School Social Worker","Travayè sosyal lekòl la",IF('School-level PFEP (English)'!D73="UP-START Liaison","UP-START lyezon",IF('School-level PFEP (English)'!D73="EESAC Chairperson","Prezidan EESAC",IF('School-level PFEP (English)'!D73="Activities Director","Direktè aktivite",IF('School-level PFEP (English)'!D73="Counselor","Konseye",IF('School-level PFEP (English)'!D73="Teacher","Pwofese"," ")))))))))))</f>
        <v>Asistan Direktè lekòl la</v>
      </c>
      <c r="E76" s="277"/>
      <c r="F76" s="342"/>
      <c r="G76" s="276" t="str">
        <f>IF('School-level PFEP (English)'!G73="Multi-language Materials/Flyers/Handouts with disclaimer","Materyèl nan plizyè lang /Feyè/Depliyan avèk yon not pou andikape",IF('School-level PFEP (English)'!G73="Evidence of translation services","Prèv sèvis tradiksyon"," "))</f>
        <v>Materyèl nan plizyè lang /Feyè/Depliyan avèk yon not pou andikape</v>
      </c>
      <c r="H76" s="277"/>
      <c r="I76" s="277"/>
      <c r="J76" s="342"/>
    </row>
    <row r="77" spans="1:10" ht="12.6" customHeight="1" x14ac:dyDescent="0.3">
      <c r="A77" s="428"/>
      <c r="B77" s="280"/>
      <c r="C77" s="364"/>
      <c r="D77" s="280"/>
      <c r="E77" s="281"/>
      <c r="F77" s="364"/>
      <c r="G77" s="280"/>
      <c r="H77" s="281"/>
      <c r="I77" s="281"/>
      <c r="J77" s="364"/>
    </row>
    <row r="78" spans="1:10" ht="41.25" customHeight="1" x14ac:dyDescent="0.3">
      <c r="A78" s="74" t="s">
        <v>363</v>
      </c>
      <c r="B78" s="276" t="str">
        <f>IF('School-level PFEP (English)'!B75="Handicap Parking","Pakin Andikap",IF('School-level PFEP (English)'!B75="Wheelchair Ramp","Ranp Chèz Woulant",IF('School-level PFEP (English)'!B75="Sign Language Interpreter","Entèprèt Lang an Siy",IF('School-level PFEP (English)'!B75="Other","lòt"," "))))</f>
        <v>Pakin Andikap</v>
      </c>
      <c r="C78" s="342"/>
      <c r="D78" s="276" t="str">
        <f>IF('School-level PFEP (English)'!D75="Principal"," Direktè lekòl la",IF('School-level PFEP (English)'!D75="Assistant Principal","Asistan Direktè lekòl la",IF('School-level PFEP (English)'!D75="Curriculum Coach","Antrenè Enstriksyonèl",IF('School-level PFEP (English)'!D75="CIS/CLS","CIS/CLS",IF('School-level PFEP (English)'!D75="CAP Advisor","Konseye CAP",IF('School-level PFEP (English)'!D75="School Social Worker","Travayè sosyal lekòl la",IF('School-level PFEP (English)'!D75="UP-START Liaison","UP-START lyezon",IF('School-level PFEP (English)'!D75="EESAC Chairperson","Prezidan EESAC",IF('School-level PFEP (English)'!D75="Activities Director","Direktè aktivite",IF('School-level PFEP (English)'!D75="Counselor","Konseye",IF('School-level PFEP (English)'!D75="Teacher","Pwofese"," ")))))))))))</f>
        <v>Konseye</v>
      </c>
      <c r="E78" s="277"/>
      <c r="F78" s="342"/>
      <c r="G78" s="276" t="str">
        <f>IF('School-level PFEP (English)'!G75="Photos","Foto",IF('School-level PFEP (English)'!G75="School Map","kat lekòl la",IF('School-level PFEP (English)'!G75="Request for sign language interpreter","Demann pou entèprèt lang siy",IF('School-level PFEP (English)'!G75="Other", "Lòt", " "))))</f>
        <v>Foto</v>
      </c>
      <c r="H78" s="277"/>
      <c r="I78" s="277"/>
      <c r="J78" s="342"/>
    </row>
    <row r="79" spans="1:10" ht="13.35" customHeight="1" x14ac:dyDescent="0.3">
      <c r="A79" s="183" t="s">
        <v>364</v>
      </c>
      <c r="B79" s="184"/>
      <c r="C79" s="184"/>
      <c r="D79" s="184"/>
      <c r="E79" s="184"/>
      <c r="F79" s="184"/>
      <c r="G79" s="184"/>
      <c r="H79" s="184"/>
      <c r="I79" s="184"/>
      <c r="J79" s="185"/>
    </row>
    <row r="80" spans="1:10" ht="54" customHeight="1" x14ac:dyDescent="0.3">
      <c r="A80" s="453" t="s">
        <v>365</v>
      </c>
      <c r="B80" s="454"/>
      <c r="C80" s="454"/>
      <c r="D80" s="454"/>
      <c r="E80" s="454"/>
      <c r="F80" s="454"/>
      <c r="G80" s="454"/>
      <c r="H80" s="454"/>
      <c r="I80" s="454"/>
      <c r="J80" s="455"/>
    </row>
    <row r="81" spans="1:10" ht="21" customHeight="1" thickBot="1" x14ac:dyDescent="0.35">
      <c r="A81" s="79" t="s">
        <v>366</v>
      </c>
      <c r="B81" s="456" t="s">
        <v>367</v>
      </c>
      <c r="C81" s="456"/>
      <c r="D81" s="456"/>
      <c r="E81" s="456"/>
      <c r="F81" s="456"/>
      <c r="G81" s="456"/>
      <c r="H81" s="456" t="s">
        <v>368</v>
      </c>
      <c r="I81" s="456"/>
      <c r="J81" s="79" t="s">
        <v>356</v>
      </c>
    </row>
    <row r="82" spans="1:10" ht="54.75" customHeight="1" x14ac:dyDescent="0.3">
      <c r="A82" s="452" t="s">
        <v>369</v>
      </c>
      <c r="B82" s="422" t="s">
        <v>370</v>
      </c>
      <c r="C82" s="423"/>
      <c r="D82" s="423"/>
      <c r="E82" s="423"/>
      <c r="F82" s="423"/>
      <c r="G82" s="424"/>
      <c r="H82" s="425" t="str">
        <f>IF('School-level PFEP (English)'!H79="Principal"," Direktè lekòl la",IF('School-level PFEP (English)'!H79="Assistant Principal","Asistan Direktè lekòl la",IF('School-level PFEP (English)'!H79="Curriculum Coach","Antrenè Enstriksyonèl",IF('School-level PFEP (English)'!H79="CIS/CLS","CIS/CLS",IF('School-level PFEP (English)'!H79="CAP Advisor","Konseye CAP",IF('School-level PFEP (English)'!H79="School Social Worker","Travayè sosyal lekòl la",IF('School-level PFEP (English)'!H79="UP-START Liaison","UP-START lyezon",IF('School-level PFEP (English)'!H79="EESAC Chairperson","Prezidan EESAC",IF('School-level PFEP (English)'!H79="Activities Director","Direktè aktivite",IF('School-level PFEP (English)'!H79="Counselor","Konseye",IF('School-level PFEP (English)'!H79="Teacher","Pwofese"," ")))))))))))</f>
        <v>Asistan Direktè lekòl la</v>
      </c>
      <c r="I82" s="426"/>
      <c r="J82" s="447" t="s">
        <v>371</v>
      </c>
    </row>
    <row r="83" spans="1:10" ht="8.25" hidden="1" customHeight="1" x14ac:dyDescent="0.3">
      <c r="A83" s="384"/>
      <c r="B83" s="389"/>
      <c r="C83" s="390"/>
      <c r="D83" s="390"/>
      <c r="E83" s="390"/>
      <c r="F83" s="390"/>
      <c r="G83" s="391"/>
      <c r="H83" s="397"/>
      <c r="I83" s="398"/>
      <c r="J83" s="447"/>
    </row>
    <row r="84" spans="1:10" ht="42" customHeight="1" x14ac:dyDescent="0.3">
      <c r="A84" s="384"/>
      <c r="B84" s="389"/>
      <c r="C84" s="390"/>
      <c r="D84" s="390"/>
      <c r="E84" s="390"/>
      <c r="F84" s="390"/>
      <c r="G84" s="391"/>
      <c r="H84" s="397"/>
      <c r="I84" s="398"/>
      <c r="J84" s="65" t="s">
        <v>372</v>
      </c>
    </row>
    <row r="85" spans="1:10" ht="14.4" customHeight="1" x14ac:dyDescent="0.3">
      <c r="A85" s="383" t="s">
        <v>373</v>
      </c>
      <c r="B85" s="386" t="s">
        <v>374</v>
      </c>
      <c r="C85" s="387"/>
      <c r="D85" s="387"/>
      <c r="E85" s="387"/>
      <c r="F85" s="387"/>
      <c r="G85" s="388"/>
      <c r="H85" s="395" t="str">
        <f>IF('School-level PFEP (English)'!H82="Principal"," Direktè lekòl la",IF('School-level PFEP (English)'!H82="Assistant Principal","Asistan Direktè lekòl la",IF('School-level PFEP (English)'!H82="Curriculum Coach","Antrenè Enstriksyonèl",IF('School-level PFEP (English)'!H82="CIS/CLS","CIS/CLS",IF('School-level PFEP (English)'!H82="CAP Advisor","Konseye CAP",IF('School-level PFEP (English)'!H82="School Social Worker","Travayè sosyal lekòl la",IF('School-level PFEP (English)'!H82="UP-START Liaison","UP-START lyezon",IF('School-level PFEP (English)'!H82="EESAC Chairperson","Prezidan EESAC",IF('School-level PFEP (English)'!H82="Activities Director","Direktè aktivite",IF('School-level PFEP (English)'!H82="Counselor","Konseye",IF('School-level PFEP (English)'!H82="Teacher","Pwofese"," ")))))))))))</f>
        <v>Pwofese</v>
      </c>
      <c r="I85" s="396"/>
      <c r="J85" s="447" t="s">
        <v>375</v>
      </c>
    </row>
    <row r="86" spans="1:10" ht="15" customHeight="1" x14ac:dyDescent="0.3">
      <c r="A86" s="384"/>
      <c r="B86" s="389"/>
      <c r="C86" s="390"/>
      <c r="D86" s="390"/>
      <c r="E86" s="390"/>
      <c r="F86" s="390"/>
      <c r="G86" s="391"/>
      <c r="H86" s="397"/>
      <c r="I86" s="398"/>
      <c r="J86" s="447"/>
    </row>
    <row r="87" spans="1:10" ht="52.5" customHeight="1" x14ac:dyDescent="0.3">
      <c r="A87" s="384"/>
      <c r="B87" s="392"/>
      <c r="C87" s="393"/>
      <c r="D87" s="393"/>
      <c r="E87" s="393"/>
      <c r="F87" s="393"/>
      <c r="G87" s="394"/>
      <c r="H87" s="397"/>
      <c r="I87" s="398"/>
      <c r="J87" s="447"/>
    </row>
    <row r="88" spans="1:10" ht="40.5" customHeight="1" x14ac:dyDescent="0.3">
      <c r="A88" s="383" t="s">
        <v>376</v>
      </c>
      <c r="B88" s="233" t="s">
        <v>377</v>
      </c>
      <c r="C88" s="233"/>
      <c r="D88" s="233"/>
      <c r="E88" s="233"/>
      <c r="F88" s="233"/>
      <c r="G88" s="62"/>
      <c r="H88" s="395" t="str">
        <f>IF('School-level PFEP (English)'!H84="Principal"," Direktè lekòl la",IF('School-level PFEP (English)'!H84="Assistant Principal","Asistan Direktè lekòl la",IF('School-level PFEP (English)'!H84="Curriculum Coach","Antrenè Enstriksyonèl",IF('School-level PFEP (English)'!H84="CIS/CLS","CIS/CLS",IF('School-level PFEP (English)'!H84="CAP Advisor","Konseye CAP",IF('School-level PFEP (English)'!H84="School Social Worker","Travayè sosyal lekòl la",IF('School-level PFEP (English)'!H84="UP-START Liaison","UP-START lyezon",IF('School-level PFEP (English)'!H84="EESAC Chairperson","Prezidan EESAC",IF('School-level PFEP (English)'!H84="Activities Director","Direktè aktivite",IF('School-level PFEP (English)'!H84="Counselor","Konseye",IF('School-level PFEP (English)'!H84="Teacher","Pwofese"," ")))))))))))</f>
        <v>Asistan Direktè lekòl la</v>
      </c>
      <c r="I88" s="396"/>
      <c r="J88" s="448" t="s">
        <v>378</v>
      </c>
    </row>
    <row r="89" spans="1:10" ht="24.75" customHeight="1" x14ac:dyDescent="0.3">
      <c r="A89" s="384"/>
      <c r="B89" s="234" t="s">
        <v>379</v>
      </c>
      <c r="C89" s="234"/>
      <c r="D89" s="235" t="s">
        <v>115</v>
      </c>
      <c r="E89" s="236"/>
      <c r="F89" s="236"/>
      <c r="G89" s="236"/>
      <c r="H89" s="397"/>
      <c r="I89" s="398"/>
      <c r="J89" s="448"/>
    </row>
    <row r="90" spans="1:10" ht="26.25" customHeight="1" x14ac:dyDescent="0.3">
      <c r="A90" s="385"/>
      <c r="B90" s="227" t="s">
        <v>380</v>
      </c>
      <c r="C90" s="228"/>
      <c r="D90" s="228"/>
      <c r="E90" s="228"/>
      <c r="F90" s="228"/>
      <c r="G90" s="229"/>
      <c r="H90" s="397"/>
      <c r="I90" s="398"/>
      <c r="J90" s="448"/>
    </row>
    <row r="91" spans="1:10" ht="18.75" customHeight="1" x14ac:dyDescent="0.3">
      <c r="A91" s="383" t="s">
        <v>381</v>
      </c>
      <c r="B91" s="386" t="s">
        <v>382</v>
      </c>
      <c r="C91" s="387"/>
      <c r="D91" s="387"/>
      <c r="E91" s="387"/>
      <c r="F91" s="387"/>
      <c r="G91" s="388"/>
      <c r="H91" s="395" t="str">
        <f>IF('School-level PFEP (English)'!H88="Principal"," Direktè lekòl la",IF('School-level PFEP (English)'!H88="Assistant Principal","Asistan Direktè lekòl la",IF('School-level PFEP (English)'!H88="Curriculum Coach","Antrenè Enstriksyonèl",IF('School-level PFEP (English)'!H88="CIS/CLS","CIS/CLS",IF('School-level PFEP (English)'!H88="CAP Advisor","Konseye CAP",IF('School-level PFEP (English)'!H88="School Social Worker","Travayè sosyal lekòl la",IF('School-level PFEP (English)'!H88="UP-START Liaison","UP-START lyezon",IF('School-level PFEP (English)'!H88="EESAC Chairperson","Prezidan EESAC",IF('School-level PFEP (English)'!H88="Activities Director","Direktè aktivite",IF('School-level PFEP (English)'!H88="Counselor","Konseye",IF('School-level PFEP (English)'!H88="Teacher","Pwofese"," ")))))))))))</f>
        <v>Konseye</v>
      </c>
      <c r="I91" s="396"/>
      <c r="J91" s="415" t="s">
        <v>383</v>
      </c>
    </row>
    <row r="92" spans="1:10" ht="7.5" customHeight="1" x14ac:dyDescent="0.3">
      <c r="A92" s="384"/>
      <c r="B92" s="389"/>
      <c r="C92" s="390"/>
      <c r="D92" s="390"/>
      <c r="E92" s="390"/>
      <c r="F92" s="390"/>
      <c r="G92" s="391"/>
      <c r="H92" s="397"/>
      <c r="I92" s="398"/>
      <c r="J92" s="415"/>
    </row>
    <row r="93" spans="1:10" ht="55.5" customHeight="1" x14ac:dyDescent="0.3">
      <c r="A93" s="385"/>
      <c r="B93" s="392"/>
      <c r="C93" s="393"/>
      <c r="D93" s="393"/>
      <c r="E93" s="393"/>
      <c r="F93" s="393"/>
      <c r="G93" s="394"/>
      <c r="H93" s="399"/>
      <c r="I93" s="400"/>
      <c r="J93" s="415"/>
    </row>
    <row r="94" spans="1:10" ht="16.649999999999999" customHeight="1" x14ac:dyDescent="0.3">
      <c r="A94" s="401" t="s">
        <v>384</v>
      </c>
      <c r="B94" s="402"/>
      <c r="C94" s="402"/>
      <c r="D94" s="402"/>
      <c r="E94" s="402"/>
      <c r="F94" s="402"/>
      <c r="G94" s="402"/>
      <c r="H94" s="402"/>
      <c r="I94" s="402"/>
      <c r="J94" s="403"/>
    </row>
    <row r="95" spans="1:10" ht="41.25" customHeight="1" x14ac:dyDescent="0.3">
      <c r="A95" s="404" t="s">
        <v>385</v>
      </c>
      <c r="B95" s="405"/>
      <c r="C95" s="405"/>
      <c r="D95" s="405"/>
      <c r="E95" s="405"/>
      <c r="F95" s="405"/>
      <c r="G95" s="405"/>
      <c r="H95" s="405"/>
      <c r="I95" s="405"/>
      <c r="J95" s="406"/>
    </row>
    <row r="96" spans="1:10" ht="25.5" customHeight="1" x14ac:dyDescent="0.3">
      <c r="A96" s="407" t="s">
        <v>386</v>
      </c>
      <c r="B96" s="408"/>
      <c r="C96" s="407" t="s">
        <v>387</v>
      </c>
      <c r="D96" s="409"/>
      <c r="E96" s="409"/>
      <c r="F96" s="409"/>
      <c r="G96" s="409"/>
      <c r="H96" s="409"/>
      <c r="I96" s="409"/>
      <c r="J96" s="408"/>
    </row>
    <row r="97" spans="1:10" ht="45.75" customHeight="1" x14ac:dyDescent="0.3">
      <c r="A97" s="373" t="s">
        <v>388</v>
      </c>
      <c r="B97" s="374"/>
      <c r="C97" s="375" t="s">
        <v>834</v>
      </c>
      <c r="D97" s="376"/>
      <c r="E97" s="376"/>
      <c r="F97" s="376"/>
      <c r="G97" s="376"/>
      <c r="H97" s="376"/>
      <c r="I97" s="376"/>
      <c r="J97" s="377"/>
    </row>
    <row r="98" spans="1:10" ht="46.5" customHeight="1" x14ac:dyDescent="0.3">
      <c r="A98" s="378" t="str">
        <f>IF('School-level PFEP (English)'!A95="Transportation","Transpòtasyon",IF('School-level PFEP (English)'!A95="Child Care","Swen Timoun",IF('School-level PFEP (English)'!A95="Unfamiliar with School System","Familyarize avèk Sistem Lekòl la",IF('School-level PFEP (English)'!A95="Cultural Differences","Diferans Kiltirèl",IF('School-level PFEP (English)'!A95="Work Scheduling Conflict","Konfli Orè Travay"," ")))))</f>
        <v>Swen Timoun</v>
      </c>
      <c r="B98" s="379"/>
      <c r="C98" s="380" t="s">
        <v>835</v>
      </c>
      <c r="D98" s="381"/>
      <c r="E98" s="381"/>
      <c r="F98" s="381"/>
      <c r="G98" s="381"/>
      <c r="H98" s="381"/>
      <c r="I98" s="381"/>
      <c r="J98" s="382"/>
    </row>
    <row r="99" spans="1:10" x14ac:dyDescent="0.3">
      <c r="A99" s="416" t="s">
        <v>389</v>
      </c>
      <c r="B99" s="417"/>
      <c r="C99" s="417"/>
      <c r="D99" s="417"/>
      <c r="E99" s="417"/>
      <c r="F99" s="417"/>
      <c r="G99" s="417"/>
      <c r="H99" s="417"/>
      <c r="I99" s="417"/>
      <c r="J99" s="418"/>
    </row>
    <row r="100" spans="1:10" ht="70.349999999999994" customHeight="1" x14ac:dyDescent="0.3">
      <c r="A100" s="419" t="s">
        <v>390</v>
      </c>
      <c r="B100" s="420"/>
      <c r="C100" s="420"/>
      <c r="D100" s="420"/>
      <c r="E100" s="420"/>
      <c r="F100" s="420"/>
      <c r="G100" s="420"/>
      <c r="H100" s="420"/>
      <c r="I100" s="420"/>
      <c r="J100" s="421"/>
    </row>
    <row r="101" spans="1:10" ht="42.75" customHeight="1" x14ac:dyDescent="0.3">
      <c r="A101" s="157" t="s">
        <v>391</v>
      </c>
      <c r="B101" s="157"/>
      <c r="C101" s="412" t="str">
        <f>'School-level PFEP (English)'!C98</f>
        <v>Marielys Llorente</v>
      </c>
      <c r="D101" s="413"/>
      <c r="E101" s="413"/>
      <c r="F101" s="413"/>
      <c r="G101" s="413"/>
      <c r="H101" s="413"/>
      <c r="I101" s="413"/>
      <c r="J101" s="414"/>
    </row>
    <row r="102" spans="1:10" ht="37.5" customHeight="1" x14ac:dyDescent="0.3">
      <c r="A102" s="410" t="s">
        <v>391</v>
      </c>
      <c r="B102" s="411"/>
      <c r="C102" s="412" t="str">
        <f>'School-level PFEP (English)'!C99</f>
        <v xml:space="preserve">305-242-33330 EXT 303, Email-928560@dadeschools.net </v>
      </c>
      <c r="D102" s="413"/>
      <c r="E102" s="413"/>
      <c r="F102" s="413"/>
      <c r="G102" s="413"/>
      <c r="H102" s="413"/>
      <c r="I102" s="413"/>
      <c r="J102" s="414"/>
    </row>
    <row r="103" spans="1:10" ht="30.75" customHeight="1" x14ac:dyDescent="0.3">
      <c r="A103" s="449" t="s">
        <v>392</v>
      </c>
      <c r="B103" s="450"/>
      <c r="C103" s="450"/>
      <c r="D103" s="450"/>
      <c r="E103" s="450"/>
      <c r="F103" s="450"/>
      <c r="G103" s="450"/>
      <c r="H103" s="450"/>
      <c r="I103" s="450"/>
      <c r="J103" s="451"/>
    </row>
    <row r="104" spans="1:10" ht="24" customHeight="1" x14ac:dyDescent="0.3">
      <c r="A104" s="147" t="s">
        <v>393</v>
      </c>
      <c r="B104" s="371"/>
      <c r="C104" s="371"/>
      <c r="D104" s="371"/>
      <c r="E104" s="371"/>
      <c r="F104" s="371"/>
      <c r="G104" s="371"/>
      <c r="H104" s="371"/>
      <c r="I104" s="371"/>
      <c r="J104" s="372"/>
    </row>
  </sheetData>
  <sheetProtection algorithmName="SHA-512" hashValue="RoWNVvoLpAuFkjgMlofq03QGVBTftkKKfrq/XsnAXJ2Xk5WQNpxIuQP1NGZ0JbSWLfUxTlK1CwB/TIzujW9XuA==" saltValue="K09mP8HxfywjoXtI/0YXag==" spinCount="100000" sheet="1" objects="1" scenarios="1"/>
  <protectedRanges>
    <protectedRange sqref="J101:J102" name="Range28"/>
  </protectedRanges>
  <mergeCells count="190">
    <mergeCell ref="A67:B67"/>
    <mergeCell ref="C67:D67"/>
    <mergeCell ref="E67:F67"/>
    <mergeCell ref="G67:J67"/>
    <mergeCell ref="E64:F64"/>
    <mergeCell ref="J85:J87"/>
    <mergeCell ref="J88:J90"/>
    <mergeCell ref="A103:J103"/>
    <mergeCell ref="C101:J101"/>
    <mergeCell ref="J82:J83"/>
    <mergeCell ref="A82:A84"/>
    <mergeCell ref="A80:J80"/>
    <mergeCell ref="B81:G81"/>
    <mergeCell ref="H81:I81"/>
    <mergeCell ref="B85:G87"/>
    <mergeCell ref="A85:A87"/>
    <mergeCell ref="H85:I87"/>
    <mergeCell ref="A88:A90"/>
    <mergeCell ref="H88:I90"/>
    <mergeCell ref="I70:J70"/>
    <mergeCell ref="B78:C78"/>
    <mergeCell ref="A70:B70"/>
    <mergeCell ref="C70:D70"/>
    <mergeCell ref="A65:B65"/>
    <mergeCell ref="A59:B59"/>
    <mergeCell ref="C59:D59"/>
    <mergeCell ref="E59:J59"/>
    <mergeCell ref="A60:B60"/>
    <mergeCell ref="C60:D60"/>
    <mergeCell ref="C44:J44"/>
    <mergeCell ref="C48:F48"/>
    <mergeCell ref="G48:J48"/>
    <mergeCell ref="A44:B47"/>
    <mergeCell ref="A48:B48"/>
    <mergeCell ref="C46:F46"/>
    <mergeCell ref="C47:J47"/>
    <mergeCell ref="C45:F45"/>
    <mergeCell ref="G45:J45"/>
    <mergeCell ref="G46:J46"/>
    <mergeCell ref="C65:D65"/>
    <mergeCell ref="E65:F65"/>
    <mergeCell ref="G65:J65"/>
    <mergeCell ref="A66:B66"/>
    <mergeCell ref="C66:D66"/>
    <mergeCell ref="E66:F66"/>
    <mergeCell ref="G66:J66"/>
    <mergeCell ref="A61:J61"/>
    <mergeCell ref="A62:J62"/>
    <mergeCell ref="A63:J63"/>
    <mergeCell ref="A64:B64"/>
    <mergeCell ref="C64:D64"/>
    <mergeCell ref="E70:H70"/>
    <mergeCell ref="A104:J104"/>
    <mergeCell ref="A97:B97"/>
    <mergeCell ref="C97:J97"/>
    <mergeCell ref="A98:B98"/>
    <mergeCell ref="C98:J98"/>
    <mergeCell ref="A91:A93"/>
    <mergeCell ref="B91:G93"/>
    <mergeCell ref="H91:I93"/>
    <mergeCell ref="A94:J94"/>
    <mergeCell ref="A95:J95"/>
    <mergeCell ref="A96:B96"/>
    <mergeCell ref="C96:J96"/>
    <mergeCell ref="A102:B102"/>
    <mergeCell ref="C102:J102"/>
    <mergeCell ref="A101:B101"/>
    <mergeCell ref="J91:J93"/>
    <mergeCell ref="A99:J99"/>
    <mergeCell ref="A100:J100"/>
    <mergeCell ref="A79:J79"/>
    <mergeCell ref="B82:G84"/>
    <mergeCell ref="H82:I84"/>
    <mergeCell ref="A76:A77"/>
    <mergeCell ref="B76:C77"/>
    <mergeCell ref="D76:F77"/>
    <mergeCell ref="G76:J77"/>
    <mergeCell ref="A71:B71"/>
    <mergeCell ref="C71:D71"/>
    <mergeCell ref="E71:H71"/>
    <mergeCell ref="I71:J71"/>
    <mergeCell ref="A72:B72"/>
    <mergeCell ref="C72:D72"/>
    <mergeCell ref="E72:H72"/>
    <mergeCell ref="I72:J72"/>
    <mergeCell ref="A73:J73"/>
    <mergeCell ref="A74:J74"/>
    <mergeCell ref="D78:F78"/>
    <mergeCell ref="G78:J78"/>
    <mergeCell ref="B75:C75"/>
    <mergeCell ref="D75:F75"/>
    <mergeCell ref="G75:J75"/>
    <mergeCell ref="A49:J49"/>
    <mergeCell ref="A50:J50"/>
    <mergeCell ref="A56:J56"/>
    <mergeCell ref="A57:B57"/>
    <mergeCell ref="C57:D57"/>
    <mergeCell ref="E57:J57"/>
    <mergeCell ref="A58:B58"/>
    <mergeCell ref="C58:D58"/>
    <mergeCell ref="E58:J58"/>
    <mergeCell ref="A55:J55"/>
    <mergeCell ref="E52:J52"/>
    <mergeCell ref="A52:D54"/>
    <mergeCell ref="E53:J54"/>
    <mergeCell ref="A51:D51"/>
    <mergeCell ref="E60:J60"/>
    <mergeCell ref="E51:J51"/>
    <mergeCell ref="G64:J64"/>
    <mergeCell ref="A68:J68"/>
    <mergeCell ref="A69:J69"/>
    <mergeCell ref="I2:J2"/>
    <mergeCell ref="A4:J4"/>
    <mergeCell ref="A5:J5"/>
    <mergeCell ref="A3:J3"/>
    <mergeCell ref="G16:J16"/>
    <mergeCell ref="A20:B22"/>
    <mergeCell ref="C20:F22"/>
    <mergeCell ref="A14:J14"/>
    <mergeCell ref="A15:J15"/>
    <mergeCell ref="C16:F16"/>
    <mergeCell ref="A6:B6"/>
    <mergeCell ref="C6:F6"/>
    <mergeCell ref="C7:F8"/>
    <mergeCell ref="H6:J6"/>
    <mergeCell ref="A7:B8"/>
    <mergeCell ref="A10:B13"/>
    <mergeCell ref="A17:B19"/>
    <mergeCell ref="C17:F19"/>
    <mergeCell ref="J10:J13"/>
    <mergeCell ref="H7:I8"/>
    <mergeCell ref="J7:J8"/>
    <mergeCell ref="A27:B27"/>
    <mergeCell ref="C27:D27"/>
    <mergeCell ref="E27:J27"/>
    <mergeCell ref="A28:B28"/>
    <mergeCell ref="C28:D28"/>
    <mergeCell ref="E28:J28"/>
    <mergeCell ref="A23:J23"/>
    <mergeCell ref="A24:J24"/>
    <mergeCell ref="A25:B25"/>
    <mergeCell ref="C25:D25"/>
    <mergeCell ref="E25:J25"/>
    <mergeCell ref="A26:B26"/>
    <mergeCell ref="C26:D26"/>
    <mergeCell ref="G40:J40"/>
    <mergeCell ref="C41:F41"/>
    <mergeCell ref="G41:J41"/>
    <mergeCell ref="C11:F11"/>
    <mergeCell ref="H12:I13"/>
    <mergeCell ref="C13:F13"/>
    <mergeCell ref="C12:F12"/>
    <mergeCell ref="H9:J9"/>
    <mergeCell ref="C34:F36"/>
    <mergeCell ref="C9:F9"/>
    <mergeCell ref="G39:J39"/>
    <mergeCell ref="H17:I22"/>
    <mergeCell ref="J17:J22"/>
    <mergeCell ref="H32:I36"/>
    <mergeCell ref="J32:J36"/>
    <mergeCell ref="H10:I11"/>
    <mergeCell ref="C10:F10"/>
    <mergeCell ref="E26:J26"/>
    <mergeCell ref="C38:F38"/>
    <mergeCell ref="G38:J38"/>
    <mergeCell ref="C39:F39"/>
    <mergeCell ref="B90:G90"/>
    <mergeCell ref="B1:C1"/>
    <mergeCell ref="E1:J1"/>
    <mergeCell ref="B2:D2"/>
    <mergeCell ref="E2:H2"/>
    <mergeCell ref="B88:F88"/>
    <mergeCell ref="B89:C89"/>
    <mergeCell ref="D89:G89"/>
    <mergeCell ref="A32:B36"/>
    <mergeCell ref="C32:D33"/>
    <mergeCell ref="E32:F33"/>
    <mergeCell ref="A29:J29"/>
    <mergeCell ref="A30:J30"/>
    <mergeCell ref="A31:B31"/>
    <mergeCell ref="C31:F31"/>
    <mergeCell ref="G31:J31"/>
    <mergeCell ref="A43:B43"/>
    <mergeCell ref="C43:J43"/>
    <mergeCell ref="A37:B37"/>
    <mergeCell ref="C37:J37"/>
    <mergeCell ref="A38:B42"/>
    <mergeCell ref="C42:F42"/>
    <mergeCell ref="G42:J42"/>
    <mergeCell ref="C40:F40"/>
  </mergeCells>
  <dataValidations count="25">
    <dataValidation allowBlank="1" showInputMessage="1" showErrorMessage="1" prompt="Todos los horarios de reunión flexibles deben ser seleccionados" sqref="A51" xr:uid="{42CEB76E-DFF3-473F-942C-931A02CA9549}"/>
    <dataValidation allowBlank="1" showErrorMessage="1" prompt="Please select &quot;Activity&quot; from the drop-down menu." sqref="C26:D27" xr:uid="{CF1A17BB-ECDF-4FD3-B88F-A22F7B2693CD}"/>
    <dataValidation allowBlank="1" showErrorMessage="1" sqref="E26:J28" xr:uid="{442DF6DE-A3F5-40FE-8D6B-F3E9EAECC61B}"/>
    <dataValidation allowBlank="1" showInputMessage="1" showErrorMessage="1" prompt="Tcheke bwat pou Tit I Anyel MTG. &amp;amp; EESAC MTG._x000a__x000a_Si plis pase yon Tit I Anyel MTG oswa EESAC MTG te fet, presize nan espas yo bay._x000a__x000a_" sqref="C16:F16" xr:uid="{55D67732-B768-4C8B-879E-E373311FC541}"/>
    <dataValidation allowBlank="1" showInputMessage="1" showErrorMessage="1" prompt="Tcheke chak pwogram federal/aktivite kowodone oswa entegre nan lekol la_x000a_" sqref="A25:B25" xr:uid="{1186AB1E-028A-4854-9CF4-7EC0FFC896D3}"/>
    <dataValidation allowBlank="1" showInputMessage="1" showErrorMessage="1" prompt="Tcheke tout sa ki aplike" sqref="C31:F31 C37:J37 C43:J43" xr:uid="{22ECCDD7-F22D-4F64-A046-B72D27915B0C}"/>
    <dataValidation allowBlank="1" showInputMessage="1" showErrorMessage="1" prompt="Antre nan kantite total patisipan yo nan patisipan nan Reyinyon Paran Anyel I anyel la nan konpilasyon siyati sou reyinyon siy-an dra yo nan plas ki pi ba a." sqref="G31:J31" xr:uid="{D646969A-45BC-4BD0-A357-D48EC725B111}"/>
    <dataValidation allowBlank="1" showInputMessage="1" showErrorMessage="1" prompt="Chwazi dokiman reyinyon / aktivite soti nan meni gout-desann (dokimanaiton obligatwa)" sqref="E51:J51" xr:uid="{3D36C70C-0FFB-4496-8160-673842478C5E}"/>
    <dataValidation allowBlank="1" showInputMessage="1" showErrorMessage="1" prompt="Chwazi omwen kat (4) aktivite / travay nan meni gout-desann" sqref="A57:B57" xr:uid="{606B2F2D-6238-441C-9874-56CB69794576}"/>
    <dataValidation allowBlank="1" showInputMessage="1" showErrorMessage="1" prompt="Chwazi moun ki responsab pou meni gout-desann pou chak aktivite / travay chwazi." sqref="C57:D57" xr:uid="{BE804C36-4219-4D25-81E8-8E1E19EE1D6E}"/>
    <dataValidation allowBlank="1" showInputMessage="1" showErrorMessage="1" prompt="tcheke chak aktivite lekol la ap ofri pou bati kapasite anplwaye pou paran ak angajman familyal" sqref="A64:B64" xr:uid="{26EB2ECB-8698-41E9-BB96-55EC2A6BEFC2}"/>
    <dataValidation allowBlank="1" showInputMessage="1" showErrorMessage="1" prompt="Chwazi moun ki responsab pou chak aktivite nan meni an gout-desann" sqref="C64:D64 C70:D70" xr:uid="{03045DD1-2153-44A3-B72E-5B7072051960}"/>
    <dataValidation allowBlank="1" showInputMessage="1" showErrorMessage="1" prompt="Chwazi kat (4) kontni ak kalite aktivite soti nan meni gout-desann" sqref="A70:B70" xr:uid="{3E722409-109A-42A6-A9C8-4B6F3F28BE74}"/>
    <dataValidation allowBlank="1" showInputMessage="1" showErrorMessage="1" prompt="Chwazi youn (1) zon paran/angajman fanmi pou chak kontni ak kalite aktivite chwazi" sqref="E70:H70" xr:uid="{D61A19A3-9E30-4619-A034-AF8B1C6EA4A1}"/>
    <dataValidation allowBlank="1" showInputMessage="1" showErrorMessage="1" prompt="Chwazi youn (1) prev efikasite nan meni gout-desann pou chak kontni ak kalite aktivite chwazi (se dokiman back-up obligatwa)" sqref="I70:J70" xr:uid="{4F90FA1B-B5DC-4AD8-AB4C-D427E9B291F9}"/>
    <dataValidation allowBlank="1" showInputMessage="1" showErrorMessage="1" prompt="Chwazi aranjman soti nan meni gout-desann pou chak zon konsantre_x000a_" sqref="B75:C75" xr:uid="{19FEC4A6-C310-48A2-B1B4-93ECDFC0B83F}"/>
    <dataValidation allowBlank="1" showInputMessage="1" showErrorMessage="1" prompt="Chwazi moun ki responsab pou chak zon konsantre akse nan meni an gout-desann" sqref="D75:F75" xr:uid="{3C84347E-E8B6-4E9C-935D-3FC477963661}"/>
    <dataValidation allowBlank="1" showInputMessage="1" showErrorMessage="1" prompt="Chwazi youn (1) prev efikasite nan gout-desann pou chak zon konsantre akse (dokiman yo mande)" sqref="G75:J75" xr:uid="{C149BB2C-4DF0-4ED3-87B5-72036D3C38ED}"/>
    <dataValidation allowBlank="1" showInputMessage="1" showErrorMessage="1" prompt="Chwazi twa (3) kontni ak kalite aktivite soti nan meni gout-desann pou chak konsantre kominikasyon konsantre área" sqref="B81:G81" xr:uid="{3222DA01-16AA-4687-93B3-8246647337CB}"/>
    <dataValidation allowBlank="1" showInputMessage="1" showErrorMessage="1" prompt="Chwazi tit moun ki responsab pou chak kontni ak kalite aktivite chwazi nan meni gout-dowm_x000a_" sqref="H81:I81" xr:uid="{A8590ECD-7AFD-4D58-8607-B41859824B70}"/>
    <dataValidation allowBlank="1" showInputMessage="1" showErrorMessage="1" prompt="Chwazi one (1) prev efikasite nan meni gout-desann pou chak zon konsantre akse (dokiman do-up obligatwa)_x000a_" sqref="J81" xr:uid="{2A6D8EAE-9C2F-4B9C-9EFA-DC1CFDFDDE2C}"/>
    <dataValidation allowBlank="1" showInputMessage="1" showErrorMessage="1" prompt="Tanpri chwazi &quot;Timeline&quot; nan meni an gout-desann" sqref="H9" xr:uid="{6A8C8847-F4C8-40F6-889C-83BF8A3FDDA2}"/>
    <dataValidation allowBlank="1" prompt="Please select &quot;School Name&quot; from the drop-down menu." sqref="E1:J1" xr:uid="{776585C8-EBDD-476D-A744-2DB1DDDBBFF0}"/>
    <dataValidation showDropDown="1" showErrorMessage="1" sqref="D1" xr:uid="{157982CD-21B9-4F3C-B3CF-48306DA5C8CD}"/>
    <dataValidation type="list" allowBlank="1" showInputMessage="1" showErrorMessage="1" prompt="Please select the school location number from the drop-down menu." sqref="B1:C1" xr:uid="{955CFF88-A846-4C2C-AAEF-FCA86417D29E}">
      <formula1>Loc.</formula1>
    </dataValidation>
  </dataValidations>
  <hyperlinks>
    <hyperlink ref="D89" r:id="rId1" xr:uid="{6A8D29C4-D594-4E6D-8230-95C894F4F295}"/>
    <hyperlink ref="B88:F88" r:id="rId2" location="!/fullWidth/3937" display="Korespondans paran ak dokiman ki bay lòt asistans edikasyonèl pou elèv yo idantifye kòm pa satisfè nòm eta a. Klike la a pou jwenn plis enfòmasyon: https://arda.dadeschools.net/#!/fullWidth/3937 " xr:uid="{2AD2E45E-36E0-403C-A048-9634889FB82C}"/>
  </hyperlinks>
  <pageMargins left="0.7" right="0.7" top="0.93" bottom="0.75" header="0.3" footer="0.3"/>
  <pageSetup scale="91" fitToHeight="0" orientation="portrait" r:id="rId3"/>
  <headerFooter>
    <oddHeader>&amp;L&amp;"Arial Narrow,Regular"&amp;9&amp;G&amp;C&amp;"Arial Narrow,Bold"&amp;10DIVIZYON ELÈV AK PWOGRAM SIPÒ POU FANMI
PLAN PATISIPASYON PARAN AK FANMI (PFEP)
NAN NIVO LEK SCHOOLL POU 2025-2026</oddHeader>
    <oddFooter>&amp;R&amp;P</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4338" r:id="rId7" name="Check Box 2">
              <controlPr locked="0" defaultSize="0" autoFill="0" autoLine="0" autoPict="0">
                <anchor moveWithCells="1">
                  <from>
                    <xdr:col>0</xdr:col>
                    <xdr:colOff>0</xdr:colOff>
                    <xdr:row>26</xdr:row>
                    <xdr:rowOff>7620</xdr:rowOff>
                  </from>
                  <to>
                    <xdr:col>0</xdr:col>
                    <xdr:colOff>228600</xdr:colOff>
                    <xdr:row>26</xdr:row>
                    <xdr:rowOff>228600</xdr:rowOff>
                  </to>
                </anchor>
              </controlPr>
            </control>
          </mc:Choice>
        </mc:AlternateContent>
        <mc:AlternateContent xmlns:mc="http://schemas.openxmlformats.org/markup-compatibility/2006">
          <mc:Choice Requires="x14">
            <control shapeId="14346" r:id="rId8" name="Check Box 10">
              <controlPr locked="0" defaultSize="0" autoFill="0" autoLine="0" autoPict="0">
                <anchor moveWithCells="1">
                  <from>
                    <xdr:col>2</xdr:col>
                    <xdr:colOff>45720</xdr:colOff>
                    <xdr:row>37</xdr:row>
                    <xdr:rowOff>0</xdr:rowOff>
                  </from>
                  <to>
                    <xdr:col>2</xdr:col>
                    <xdr:colOff>266700</xdr:colOff>
                    <xdr:row>37</xdr:row>
                    <xdr:rowOff>182880</xdr:rowOff>
                  </to>
                </anchor>
              </controlPr>
            </control>
          </mc:Choice>
        </mc:AlternateContent>
        <mc:AlternateContent xmlns:mc="http://schemas.openxmlformats.org/markup-compatibility/2006">
          <mc:Choice Requires="x14">
            <control shapeId="14347" r:id="rId9" name="Check Box 11">
              <controlPr locked="0" defaultSize="0" autoFill="0" autoLine="0" autoPict="0">
                <anchor moveWithCells="1">
                  <from>
                    <xdr:col>2</xdr:col>
                    <xdr:colOff>45720</xdr:colOff>
                    <xdr:row>38</xdr:row>
                    <xdr:rowOff>0</xdr:rowOff>
                  </from>
                  <to>
                    <xdr:col>2</xdr:col>
                    <xdr:colOff>266700</xdr:colOff>
                    <xdr:row>38</xdr:row>
                    <xdr:rowOff>182880</xdr:rowOff>
                  </to>
                </anchor>
              </controlPr>
            </control>
          </mc:Choice>
        </mc:AlternateContent>
        <mc:AlternateContent xmlns:mc="http://schemas.openxmlformats.org/markup-compatibility/2006">
          <mc:Choice Requires="x14">
            <control shapeId="14348" r:id="rId10" name="Check Box 12">
              <controlPr locked="0" defaultSize="0" autoFill="0" autoLine="0" autoPict="0">
                <anchor moveWithCells="1">
                  <from>
                    <xdr:col>2</xdr:col>
                    <xdr:colOff>45720</xdr:colOff>
                    <xdr:row>39</xdr:row>
                    <xdr:rowOff>0</xdr:rowOff>
                  </from>
                  <to>
                    <xdr:col>2</xdr:col>
                    <xdr:colOff>266700</xdr:colOff>
                    <xdr:row>39</xdr:row>
                    <xdr:rowOff>182880</xdr:rowOff>
                  </to>
                </anchor>
              </controlPr>
            </control>
          </mc:Choice>
        </mc:AlternateContent>
        <mc:AlternateContent xmlns:mc="http://schemas.openxmlformats.org/markup-compatibility/2006">
          <mc:Choice Requires="x14">
            <control shapeId="14349" r:id="rId11" name="Check Box 13">
              <controlPr locked="0" defaultSize="0" autoFill="0" autoLine="0" autoPict="0">
                <anchor moveWithCells="1">
                  <from>
                    <xdr:col>2</xdr:col>
                    <xdr:colOff>45720</xdr:colOff>
                    <xdr:row>40</xdr:row>
                    <xdr:rowOff>0</xdr:rowOff>
                  </from>
                  <to>
                    <xdr:col>2</xdr:col>
                    <xdr:colOff>266700</xdr:colOff>
                    <xdr:row>40</xdr:row>
                    <xdr:rowOff>182880</xdr:rowOff>
                  </to>
                </anchor>
              </controlPr>
            </control>
          </mc:Choice>
        </mc:AlternateContent>
        <mc:AlternateContent xmlns:mc="http://schemas.openxmlformats.org/markup-compatibility/2006">
          <mc:Choice Requires="x14">
            <control shapeId="14350" r:id="rId12" name="Check Box 14">
              <controlPr locked="0" defaultSize="0" autoFill="0" autoLine="0" autoPict="0">
                <anchor moveWithCells="1">
                  <from>
                    <xdr:col>2</xdr:col>
                    <xdr:colOff>45720</xdr:colOff>
                    <xdr:row>41</xdr:row>
                    <xdr:rowOff>0</xdr:rowOff>
                  </from>
                  <to>
                    <xdr:col>2</xdr:col>
                    <xdr:colOff>266700</xdr:colOff>
                    <xdr:row>41</xdr:row>
                    <xdr:rowOff>182880</xdr:rowOff>
                  </to>
                </anchor>
              </controlPr>
            </control>
          </mc:Choice>
        </mc:AlternateContent>
        <mc:AlternateContent xmlns:mc="http://schemas.openxmlformats.org/markup-compatibility/2006">
          <mc:Choice Requires="x14">
            <control shapeId="14351" r:id="rId13" name="Check Box 15">
              <controlPr locked="0" defaultSize="0" autoFill="0" autoLine="0" autoPict="0">
                <anchor moveWithCells="1">
                  <from>
                    <xdr:col>6</xdr:col>
                    <xdr:colOff>7620</xdr:colOff>
                    <xdr:row>36</xdr:row>
                    <xdr:rowOff>259080</xdr:rowOff>
                  </from>
                  <to>
                    <xdr:col>7</xdr:col>
                    <xdr:colOff>220980</xdr:colOff>
                    <xdr:row>37</xdr:row>
                    <xdr:rowOff>190500</xdr:rowOff>
                  </to>
                </anchor>
              </controlPr>
            </control>
          </mc:Choice>
        </mc:AlternateContent>
        <mc:AlternateContent xmlns:mc="http://schemas.openxmlformats.org/markup-compatibility/2006">
          <mc:Choice Requires="x14">
            <control shapeId="14353" r:id="rId14" name="Check Box 17">
              <controlPr locked="0" defaultSize="0" autoFill="0" autoLine="0" autoPict="0">
                <anchor moveWithCells="1">
                  <from>
                    <xdr:col>6</xdr:col>
                    <xdr:colOff>7620</xdr:colOff>
                    <xdr:row>39</xdr:row>
                    <xdr:rowOff>7620</xdr:rowOff>
                  </from>
                  <to>
                    <xdr:col>7</xdr:col>
                    <xdr:colOff>220980</xdr:colOff>
                    <xdr:row>39</xdr:row>
                    <xdr:rowOff>190500</xdr:rowOff>
                  </to>
                </anchor>
              </controlPr>
            </control>
          </mc:Choice>
        </mc:AlternateContent>
        <mc:AlternateContent xmlns:mc="http://schemas.openxmlformats.org/markup-compatibility/2006">
          <mc:Choice Requires="x14">
            <control shapeId="14354" r:id="rId15" name="Check Box 18">
              <controlPr locked="0" defaultSize="0" autoFill="0" autoLine="0" autoPict="0">
                <anchor moveWithCells="1">
                  <from>
                    <xdr:col>6</xdr:col>
                    <xdr:colOff>30480</xdr:colOff>
                    <xdr:row>40</xdr:row>
                    <xdr:rowOff>7620</xdr:rowOff>
                  </from>
                  <to>
                    <xdr:col>7</xdr:col>
                    <xdr:colOff>236220</xdr:colOff>
                    <xdr:row>40</xdr:row>
                    <xdr:rowOff>182880</xdr:rowOff>
                  </to>
                </anchor>
              </controlPr>
            </control>
          </mc:Choice>
        </mc:AlternateContent>
        <mc:AlternateContent xmlns:mc="http://schemas.openxmlformats.org/markup-compatibility/2006">
          <mc:Choice Requires="x14">
            <control shapeId="14355" r:id="rId16" name="Check Box 19">
              <controlPr locked="0" defaultSize="0" autoFill="0" autoLine="0" autoPict="0">
                <anchor moveWithCells="1">
                  <from>
                    <xdr:col>6</xdr:col>
                    <xdr:colOff>7620</xdr:colOff>
                    <xdr:row>41</xdr:row>
                    <xdr:rowOff>7620</xdr:rowOff>
                  </from>
                  <to>
                    <xdr:col>7</xdr:col>
                    <xdr:colOff>228600</xdr:colOff>
                    <xdr:row>41</xdr:row>
                    <xdr:rowOff>182880</xdr:rowOff>
                  </to>
                </anchor>
              </controlPr>
            </control>
          </mc:Choice>
        </mc:AlternateContent>
        <mc:AlternateContent xmlns:mc="http://schemas.openxmlformats.org/markup-compatibility/2006">
          <mc:Choice Requires="x14">
            <control shapeId="14356" r:id="rId17" name="Check Box 20">
              <controlPr locked="0" defaultSize="0" autoFill="0" autoLine="0" autoPict="0">
                <anchor moveWithCells="1">
                  <from>
                    <xdr:col>2</xdr:col>
                    <xdr:colOff>45720</xdr:colOff>
                    <xdr:row>43</xdr:row>
                    <xdr:rowOff>0</xdr:rowOff>
                  </from>
                  <to>
                    <xdr:col>2</xdr:col>
                    <xdr:colOff>266700</xdr:colOff>
                    <xdr:row>43</xdr:row>
                    <xdr:rowOff>182880</xdr:rowOff>
                  </to>
                </anchor>
              </controlPr>
            </control>
          </mc:Choice>
        </mc:AlternateContent>
        <mc:AlternateContent xmlns:mc="http://schemas.openxmlformats.org/markup-compatibility/2006">
          <mc:Choice Requires="x14">
            <control shapeId="14357" r:id="rId18" name="Check Box 21">
              <controlPr locked="0" defaultSize="0" autoFill="0" autoLine="0" autoPict="0">
                <anchor moveWithCells="1">
                  <from>
                    <xdr:col>2</xdr:col>
                    <xdr:colOff>45720</xdr:colOff>
                    <xdr:row>44</xdr:row>
                    <xdr:rowOff>0</xdr:rowOff>
                  </from>
                  <to>
                    <xdr:col>2</xdr:col>
                    <xdr:colOff>266700</xdr:colOff>
                    <xdr:row>44</xdr:row>
                    <xdr:rowOff>182880</xdr:rowOff>
                  </to>
                </anchor>
              </controlPr>
            </control>
          </mc:Choice>
        </mc:AlternateContent>
        <mc:AlternateContent xmlns:mc="http://schemas.openxmlformats.org/markup-compatibility/2006">
          <mc:Choice Requires="x14">
            <control shapeId="14358" r:id="rId19" name="Check Box 22">
              <controlPr locked="0" defaultSize="0" autoFill="0" autoLine="0" autoPict="0">
                <anchor moveWithCells="1">
                  <from>
                    <xdr:col>2</xdr:col>
                    <xdr:colOff>45720</xdr:colOff>
                    <xdr:row>45</xdr:row>
                    <xdr:rowOff>0</xdr:rowOff>
                  </from>
                  <to>
                    <xdr:col>2</xdr:col>
                    <xdr:colOff>266700</xdr:colOff>
                    <xdr:row>45</xdr:row>
                    <xdr:rowOff>182880</xdr:rowOff>
                  </to>
                </anchor>
              </controlPr>
            </control>
          </mc:Choice>
        </mc:AlternateContent>
        <mc:AlternateContent xmlns:mc="http://schemas.openxmlformats.org/markup-compatibility/2006">
          <mc:Choice Requires="x14">
            <control shapeId="14359" r:id="rId20" name="Check Box 23">
              <controlPr locked="0" defaultSize="0" autoFill="0" autoLine="0" autoPict="0">
                <anchor moveWithCells="1">
                  <from>
                    <xdr:col>2</xdr:col>
                    <xdr:colOff>45720</xdr:colOff>
                    <xdr:row>45</xdr:row>
                    <xdr:rowOff>0</xdr:rowOff>
                  </from>
                  <to>
                    <xdr:col>2</xdr:col>
                    <xdr:colOff>266700</xdr:colOff>
                    <xdr:row>45</xdr:row>
                    <xdr:rowOff>182880</xdr:rowOff>
                  </to>
                </anchor>
              </controlPr>
            </control>
          </mc:Choice>
        </mc:AlternateContent>
        <mc:AlternateContent xmlns:mc="http://schemas.openxmlformats.org/markup-compatibility/2006">
          <mc:Choice Requires="x14">
            <control shapeId="14361" r:id="rId21" name="Check Box 25">
              <controlPr locked="0" defaultSize="0" autoFill="0" autoLine="0" autoPict="0">
                <anchor moveWithCells="1">
                  <from>
                    <xdr:col>6</xdr:col>
                    <xdr:colOff>30480</xdr:colOff>
                    <xdr:row>45</xdr:row>
                    <xdr:rowOff>0</xdr:rowOff>
                  </from>
                  <to>
                    <xdr:col>7</xdr:col>
                    <xdr:colOff>220980</xdr:colOff>
                    <xdr:row>45</xdr:row>
                    <xdr:rowOff>182880</xdr:rowOff>
                  </to>
                </anchor>
              </controlPr>
            </control>
          </mc:Choice>
        </mc:AlternateContent>
        <mc:AlternateContent xmlns:mc="http://schemas.openxmlformats.org/markup-compatibility/2006">
          <mc:Choice Requires="x14">
            <control shapeId="14370" r:id="rId22" name="Check Box 34">
              <controlPr locked="0" defaultSize="0" autoFill="0" autoLine="0" autoPict="0">
                <anchor moveWithCells="1">
                  <from>
                    <xdr:col>6</xdr:col>
                    <xdr:colOff>7620</xdr:colOff>
                    <xdr:row>38</xdr:row>
                    <xdr:rowOff>7620</xdr:rowOff>
                  </from>
                  <to>
                    <xdr:col>7</xdr:col>
                    <xdr:colOff>228600</xdr:colOff>
                    <xdr:row>38</xdr:row>
                    <xdr:rowOff>152400</xdr:rowOff>
                  </to>
                </anchor>
              </controlPr>
            </control>
          </mc:Choice>
        </mc:AlternateContent>
        <mc:AlternateContent xmlns:mc="http://schemas.openxmlformats.org/markup-compatibility/2006">
          <mc:Choice Requires="x14">
            <control shapeId="14373" r:id="rId23" name="Check Box 37">
              <controlPr locked="0" defaultSize="0" autoFill="0" autoLine="0" autoPict="0">
                <anchor moveWithCells="1">
                  <from>
                    <xdr:col>0</xdr:col>
                    <xdr:colOff>0</xdr:colOff>
                    <xdr:row>64</xdr:row>
                    <xdr:rowOff>7620</xdr:rowOff>
                  </from>
                  <to>
                    <xdr:col>0</xdr:col>
                    <xdr:colOff>220980</xdr:colOff>
                    <xdr:row>64</xdr:row>
                    <xdr:rowOff>182880</xdr:rowOff>
                  </to>
                </anchor>
              </controlPr>
            </control>
          </mc:Choice>
        </mc:AlternateContent>
        <mc:AlternateContent xmlns:mc="http://schemas.openxmlformats.org/markup-compatibility/2006">
          <mc:Choice Requires="x14">
            <control shapeId="14374" r:id="rId24" name="Check Box 38">
              <controlPr locked="0" defaultSize="0" autoFill="0" autoLine="0" autoPict="0">
                <anchor moveWithCells="1">
                  <from>
                    <xdr:col>0</xdr:col>
                    <xdr:colOff>0</xdr:colOff>
                    <xdr:row>65</xdr:row>
                    <xdr:rowOff>7620</xdr:rowOff>
                  </from>
                  <to>
                    <xdr:col>0</xdr:col>
                    <xdr:colOff>220980</xdr:colOff>
                    <xdr:row>65</xdr:row>
                    <xdr:rowOff>182880</xdr:rowOff>
                  </to>
                </anchor>
              </controlPr>
            </control>
          </mc:Choice>
        </mc:AlternateContent>
        <mc:AlternateContent xmlns:mc="http://schemas.openxmlformats.org/markup-compatibility/2006">
          <mc:Choice Requires="x14">
            <control shapeId="14384" r:id="rId25" name="Check Box 48">
              <controlPr locked="0" defaultSize="0" autoFill="0" autoLine="0" autoPict="0">
                <anchor moveWithCells="1">
                  <from>
                    <xdr:col>2</xdr:col>
                    <xdr:colOff>45720</xdr:colOff>
                    <xdr:row>37</xdr:row>
                    <xdr:rowOff>0</xdr:rowOff>
                  </from>
                  <to>
                    <xdr:col>2</xdr:col>
                    <xdr:colOff>266700</xdr:colOff>
                    <xdr:row>37</xdr:row>
                    <xdr:rowOff>182880</xdr:rowOff>
                  </to>
                </anchor>
              </controlPr>
            </control>
          </mc:Choice>
        </mc:AlternateContent>
        <mc:AlternateContent xmlns:mc="http://schemas.openxmlformats.org/markup-compatibility/2006">
          <mc:Choice Requires="x14">
            <control shapeId="14385" r:id="rId26" name="Check Box 49">
              <controlPr locked="0" defaultSize="0" autoFill="0" autoLine="0" autoPict="0">
                <anchor moveWithCells="1">
                  <from>
                    <xdr:col>2</xdr:col>
                    <xdr:colOff>45720</xdr:colOff>
                    <xdr:row>38</xdr:row>
                    <xdr:rowOff>0</xdr:rowOff>
                  </from>
                  <to>
                    <xdr:col>2</xdr:col>
                    <xdr:colOff>266700</xdr:colOff>
                    <xdr:row>38</xdr:row>
                    <xdr:rowOff>182880</xdr:rowOff>
                  </to>
                </anchor>
              </controlPr>
            </control>
          </mc:Choice>
        </mc:AlternateContent>
        <mc:AlternateContent xmlns:mc="http://schemas.openxmlformats.org/markup-compatibility/2006">
          <mc:Choice Requires="x14">
            <control shapeId="14386" r:id="rId27" name="Check Box 50">
              <controlPr locked="0" defaultSize="0" autoFill="0" autoLine="0" autoPict="0">
                <anchor moveWithCells="1">
                  <from>
                    <xdr:col>2</xdr:col>
                    <xdr:colOff>45720</xdr:colOff>
                    <xdr:row>39</xdr:row>
                    <xdr:rowOff>0</xdr:rowOff>
                  </from>
                  <to>
                    <xdr:col>2</xdr:col>
                    <xdr:colOff>266700</xdr:colOff>
                    <xdr:row>39</xdr:row>
                    <xdr:rowOff>182880</xdr:rowOff>
                  </to>
                </anchor>
              </controlPr>
            </control>
          </mc:Choice>
        </mc:AlternateContent>
        <mc:AlternateContent xmlns:mc="http://schemas.openxmlformats.org/markup-compatibility/2006">
          <mc:Choice Requires="x14">
            <control shapeId="14387" r:id="rId28" name="Check Box 51">
              <controlPr locked="0" defaultSize="0" autoFill="0" autoLine="0" autoPict="0">
                <anchor moveWithCells="1">
                  <from>
                    <xdr:col>2</xdr:col>
                    <xdr:colOff>45720</xdr:colOff>
                    <xdr:row>40</xdr:row>
                    <xdr:rowOff>0</xdr:rowOff>
                  </from>
                  <to>
                    <xdr:col>2</xdr:col>
                    <xdr:colOff>266700</xdr:colOff>
                    <xdr:row>40</xdr:row>
                    <xdr:rowOff>182880</xdr:rowOff>
                  </to>
                </anchor>
              </controlPr>
            </control>
          </mc:Choice>
        </mc:AlternateContent>
        <mc:AlternateContent xmlns:mc="http://schemas.openxmlformats.org/markup-compatibility/2006">
          <mc:Choice Requires="x14">
            <control shapeId="14388" r:id="rId29" name="Check Box 52">
              <controlPr locked="0" defaultSize="0" autoFill="0" autoLine="0" autoPict="0">
                <anchor moveWithCells="1">
                  <from>
                    <xdr:col>2</xdr:col>
                    <xdr:colOff>45720</xdr:colOff>
                    <xdr:row>41</xdr:row>
                    <xdr:rowOff>0</xdr:rowOff>
                  </from>
                  <to>
                    <xdr:col>2</xdr:col>
                    <xdr:colOff>266700</xdr:colOff>
                    <xdr:row>41</xdr:row>
                    <xdr:rowOff>182880</xdr:rowOff>
                  </to>
                </anchor>
              </controlPr>
            </control>
          </mc:Choice>
        </mc:AlternateContent>
        <mc:AlternateContent xmlns:mc="http://schemas.openxmlformats.org/markup-compatibility/2006">
          <mc:Choice Requires="x14">
            <control shapeId="14393" r:id="rId30" name="Check Box 57">
              <controlPr locked="0" defaultSize="0" autoFill="0" autoLine="0" autoPict="0">
                <anchor moveWithCells="1">
                  <from>
                    <xdr:col>2</xdr:col>
                    <xdr:colOff>45720</xdr:colOff>
                    <xdr:row>44</xdr:row>
                    <xdr:rowOff>0</xdr:rowOff>
                  </from>
                  <to>
                    <xdr:col>2</xdr:col>
                    <xdr:colOff>266700</xdr:colOff>
                    <xdr:row>44</xdr:row>
                    <xdr:rowOff>182880</xdr:rowOff>
                  </to>
                </anchor>
              </controlPr>
            </control>
          </mc:Choice>
        </mc:AlternateContent>
        <mc:AlternateContent xmlns:mc="http://schemas.openxmlformats.org/markup-compatibility/2006">
          <mc:Choice Requires="x14">
            <control shapeId="14394" r:id="rId31" name="Check Box 58">
              <controlPr locked="0" defaultSize="0" autoFill="0" autoLine="0" autoPict="0">
                <anchor moveWithCells="1">
                  <from>
                    <xdr:col>2</xdr:col>
                    <xdr:colOff>45720</xdr:colOff>
                    <xdr:row>45</xdr:row>
                    <xdr:rowOff>0</xdr:rowOff>
                  </from>
                  <to>
                    <xdr:col>2</xdr:col>
                    <xdr:colOff>266700</xdr:colOff>
                    <xdr:row>45</xdr:row>
                    <xdr:rowOff>182880</xdr:rowOff>
                  </to>
                </anchor>
              </controlPr>
            </control>
          </mc:Choice>
        </mc:AlternateContent>
        <mc:AlternateContent xmlns:mc="http://schemas.openxmlformats.org/markup-compatibility/2006">
          <mc:Choice Requires="x14">
            <control shapeId="14395" r:id="rId32" name="Check Box 59">
              <controlPr locked="0" defaultSize="0" autoFill="0" autoLine="0" autoPict="0">
                <anchor moveWithCells="1">
                  <from>
                    <xdr:col>2</xdr:col>
                    <xdr:colOff>45720</xdr:colOff>
                    <xdr:row>45</xdr:row>
                    <xdr:rowOff>0</xdr:rowOff>
                  </from>
                  <to>
                    <xdr:col>2</xdr:col>
                    <xdr:colOff>266700</xdr:colOff>
                    <xdr:row>45</xdr:row>
                    <xdr:rowOff>182880</xdr:rowOff>
                  </to>
                </anchor>
              </controlPr>
            </control>
          </mc:Choice>
        </mc:AlternateContent>
        <mc:AlternateContent xmlns:mc="http://schemas.openxmlformats.org/markup-compatibility/2006">
          <mc:Choice Requires="x14">
            <control shapeId="14396" r:id="rId33" name="Check Box 60">
              <controlPr locked="0" defaultSize="0" autoFill="0" autoLine="0" autoPict="0">
                <anchor moveWithCells="1">
                  <from>
                    <xdr:col>6</xdr:col>
                    <xdr:colOff>30480</xdr:colOff>
                    <xdr:row>44</xdr:row>
                    <xdr:rowOff>0</xdr:rowOff>
                  </from>
                  <to>
                    <xdr:col>7</xdr:col>
                    <xdr:colOff>220980</xdr:colOff>
                    <xdr:row>44</xdr:row>
                    <xdr:rowOff>190500</xdr:rowOff>
                  </to>
                </anchor>
              </controlPr>
            </control>
          </mc:Choice>
        </mc:AlternateContent>
        <mc:AlternateContent xmlns:mc="http://schemas.openxmlformats.org/markup-compatibility/2006">
          <mc:Choice Requires="x14">
            <control shapeId="14400" r:id="rId34" name="Check Box 64">
              <controlPr locked="0" defaultSize="0" autoFill="0" autoLine="0" autoPict="0">
                <anchor moveWithCells="1">
                  <from>
                    <xdr:col>2</xdr:col>
                    <xdr:colOff>30480</xdr:colOff>
                    <xdr:row>46</xdr:row>
                    <xdr:rowOff>7620</xdr:rowOff>
                  </from>
                  <to>
                    <xdr:col>2</xdr:col>
                    <xdr:colOff>236220</xdr:colOff>
                    <xdr:row>46</xdr:row>
                    <xdr:rowOff>190500</xdr:rowOff>
                  </to>
                </anchor>
              </controlPr>
            </control>
          </mc:Choice>
        </mc:AlternateContent>
        <mc:AlternateContent xmlns:mc="http://schemas.openxmlformats.org/markup-compatibility/2006">
          <mc:Choice Requires="x14">
            <control shapeId="14401" r:id="rId35" name="Check Box 65">
              <controlPr locked="0" defaultSize="0" autoFill="0" autoLine="0" autoPict="0">
                <anchor moveWithCells="1">
                  <from>
                    <xdr:col>2</xdr:col>
                    <xdr:colOff>45720</xdr:colOff>
                    <xdr:row>43</xdr:row>
                    <xdr:rowOff>0</xdr:rowOff>
                  </from>
                  <to>
                    <xdr:col>2</xdr:col>
                    <xdr:colOff>266700</xdr:colOff>
                    <xdr:row>43</xdr:row>
                    <xdr:rowOff>182880</xdr:rowOff>
                  </to>
                </anchor>
              </controlPr>
            </control>
          </mc:Choice>
        </mc:AlternateContent>
        <mc:AlternateContent xmlns:mc="http://schemas.openxmlformats.org/markup-compatibility/2006">
          <mc:Choice Requires="x14">
            <control shapeId="14405" r:id="rId36" name="Check Box 69">
              <controlPr locked="0" defaultSize="0" autoFill="0" autoLine="0" autoPict="0">
                <anchor moveWithCells="1">
                  <from>
                    <xdr:col>0</xdr:col>
                    <xdr:colOff>0</xdr:colOff>
                    <xdr:row>64</xdr:row>
                    <xdr:rowOff>7620</xdr:rowOff>
                  </from>
                  <to>
                    <xdr:col>0</xdr:col>
                    <xdr:colOff>220980</xdr:colOff>
                    <xdr:row>64</xdr:row>
                    <xdr:rowOff>182880</xdr:rowOff>
                  </to>
                </anchor>
              </controlPr>
            </control>
          </mc:Choice>
        </mc:AlternateContent>
        <mc:AlternateContent xmlns:mc="http://schemas.openxmlformats.org/markup-compatibility/2006">
          <mc:Choice Requires="x14">
            <control shapeId="14406" r:id="rId37" name="Check Box 70">
              <controlPr locked="0" defaultSize="0" autoFill="0" autoLine="0" autoPict="0">
                <anchor moveWithCells="1">
                  <from>
                    <xdr:col>0</xdr:col>
                    <xdr:colOff>0</xdr:colOff>
                    <xdr:row>65</xdr:row>
                    <xdr:rowOff>7620</xdr:rowOff>
                  </from>
                  <to>
                    <xdr:col>0</xdr:col>
                    <xdr:colOff>220980</xdr:colOff>
                    <xdr:row>65</xdr:row>
                    <xdr:rowOff>182880</xdr:rowOff>
                  </to>
                </anchor>
              </controlPr>
            </control>
          </mc:Choice>
        </mc:AlternateContent>
        <mc:AlternateContent xmlns:mc="http://schemas.openxmlformats.org/markup-compatibility/2006">
          <mc:Choice Requires="x14">
            <control shapeId="14409" r:id="rId38" name="Check Box 73">
              <controlPr locked="0" defaultSize="0" autoFill="0" autoLine="0" autoPict="0">
                <anchor moveWithCells="1">
                  <from>
                    <xdr:col>0</xdr:col>
                    <xdr:colOff>0</xdr:colOff>
                    <xdr:row>25</xdr:row>
                    <xdr:rowOff>7620</xdr:rowOff>
                  </from>
                  <to>
                    <xdr:col>0</xdr:col>
                    <xdr:colOff>228600</xdr:colOff>
                    <xdr:row>25</xdr:row>
                    <xdr:rowOff>190500</xdr:rowOff>
                  </to>
                </anchor>
              </controlPr>
            </control>
          </mc:Choice>
        </mc:AlternateContent>
        <mc:AlternateContent xmlns:mc="http://schemas.openxmlformats.org/markup-compatibility/2006">
          <mc:Choice Requires="x14">
            <control shapeId="14414" r:id="rId39" name="Check Box 78">
              <controlPr defaultSize="0" autoFill="0" autoLine="0" autoPict="0">
                <anchor moveWithCells="1">
                  <from>
                    <xdr:col>2</xdr:col>
                    <xdr:colOff>60960</xdr:colOff>
                    <xdr:row>46</xdr:row>
                    <xdr:rowOff>2057400</xdr:rowOff>
                  </from>
                  <to>
                    <xdr:col>7</xdr:col>
                    <xdr:colOff>182880</xdr:colOff>
                    <xdr:row>47</xdr:row>
                    <xdr:rowOff>388620</xdr:rowOff>
                  </to>
                </anchor>
              </controlPr>
            </control>
          </mc:Choice>
        </mc:AlternateContent>
        <mc:AlternateContent xmlns:mc="http://schemas.openxmlformats.org/markup-compatibility/2006">
          <mc:Choice Requires="x14">
            <control shapeId="14415" r:id="rId40" name="Check Box 79">
              <controlPr defaultSize="0" autoFill="0" autoLine="0" autoPict="0">
                <anchor moveWithCells="1">
                  <from>
                    <xdr:col>7</xdr:col>
                    <xdr:colOff>30480</xdr:colOff>
                    <xdr:row>46</xdr:row>
                    <xdr:rowOff>2042160</xdr:rowOff>
                  </from>
                  <to>
                    <xdr:col>9</xdr:col>
                    <xdr:colOff>1280160</xdr:colOff>
                    <xdr:row>48</xdr:row>
                    <xdr:rowOff>0</xdr:rowOff>
                  </to>
                </anchor>
              </controlPr>
            </control>
          </mc:Choice>
        </mc:AlternateContent>
        <mc:AlternateContent xmlns:mc="http://schemas.openxmlformats.org/markup-compatibility/2006">
          <mc:Choice Requires="x14">
            <control shapeId="14416" r:id="rId41" name="Check Box 80">
              <controlPr locked="0" defaultSize="0" autoFill="0" autoLine="0" autoPict="0">
                <anchor moveWithCells="1">
                  <from>
                    <xdr:col>6</xdr:col>
                    <xdr:colOff>30480</xdr:colOff>
                    <xdr:row>44</xdr:row>
                    <xdr:rowOff>0</xdr:rowOff>
                  </from>
                  <to>
                    <xdr:col>7</xdr:col>
                    <xdr:colOff>220980</xdr:colOff>
                    <xdr:row>44</xdr:row>
                    <xdr:rowOff>182880</xdr:rowOff>
                  </to>
                </anchor>
              </controlPr>
            </control>
          </mc:Choice>
        </mc:AlternateContent>
        <mc:AlternateContent xmlns:mc="http://schemas.openxmlformats.org/markup-compatibility/2006">
          <mc:Choice Requires="x14">
            <control shapeId="14418" r:id="rId42" name="Check Box 82">
              <controlPr locked="0" defaultSize="0" autoFill="0" autoLine="0" autoPict="0">
                <anchor moveWithCells="1">
                  <from>
                    <xdr:col>6</xdr:col>
                    <xdr:colOff>30480</xdr:colOff>
                    <xdr:row>45</xdr:row>
                    <xdr:rowOff>0</xdr:rowOff>
                  </from>
                  <to>
                    <xdr:col>7</xdr:col>
                    <xdr:colOff>220980</xdr:colOff>
                    <xdr:row>45</xdr:row>
                    <xdr:rowOff>175260</xdr:rowOff>
                  </to>
                </anchor>
              </controlPr>
            </control>
          </mc:Choice>
        </mc:AlternateContent>
        <mc:AlternateContent xmlns:mc="http://schemas.openxmlformats.org/markup-compatibility/2006">
          <mc:Choice Requires="x14">
            <control shapeId="14419" r:id="rId43" name="Check Box 83">
              <controlPr locked="0" defaultSize="0" autoFill="0" autoLine="0" autoPict="0">
                <anchor moveWithCells="1">
                  <from>
                    <xdr:col>0</xdr:col>
                    <xdr:colOff>0</xdr:colOff>
                    <xdr:row>66</xdr:row>
                    <xdr:rowOff>7620</xdr:rowOff>
                  </from>
                  <to>
                    <xdr:col>0</xdr:col>
                    <xdr:colOff>220980</xdr:colOff>
                    <xdr:row>66</xdr:row>
                    <xdr:rowOff>182880</xdr:rowOff>
                  </to>
                </anchor>
              </controlPr>
            </control>
          </mc:Choice>
        </mc:AlternateContent>
        <mc:AlternateContent xmlns:mc="http://schemas.openxmlformats.org/markup-compatibility/2006">
          <mc:Choice Requires="x14">
            <control shapeId="14420" r:id="rId44" name="Check Box 84">
              <controlPr locked="0" defaultSize="0" autoFill="0" autoLine="0" autoPict="0">
                <anchor moveWithCells="1">
                  <from>
                    <xdr:col>0</xdr:col>
                    <xdr:colOff>0</xdr:colOff>
                    <xdr:row>66</xdr:row>
                    <xdr:rowOff>7620</xdr:rowOff>
                  </from>
                  <to>
                    <xdr:col>0</xdr:col>
                    <xdr:colOff>220980</xdr:colOff>
                    <xdr:row>66</xdr:row>
                    <xdr:rowOff>182880</xdr:rowOff>
                  </to>
                </anchor>
              </controlPr>
            </control>
          </mc:Choice>
        </mc:AlternateContent>
        <mc:AlternateContent xmlns:mc="http://schemas.openxmlformats.org/markup-compatibility/2006">
          <mc:Choice Requires="x14">
            <control shapeId="14339" r:id="rId45" name="Check Box 3">
              <controlPr locked="0" defaultSize="0" autoFill="0" autoLine="0" autoPict="0">
                <anchor moveWithCells="1">
                  <from>
                    <xdr:col>4</xdr:col>
                    <xdr:colOff>45720</xdr:colOff>
                    <xdr:row>31</xdr:row>
                    <xdr:rowOff>0</xdr:rowOff>
                  </from>
                  <to>
                    <xdr:col>5</xdr:col>
                    <xdr:colOff>76200</xdr:colOff>
                    <xdr:row>32</xdr:row>
                    <xdr:rowOff>0</xdr:rowOff>
                  </to>
                </anchor>
              </controlPr>
            </control>
          </mc:Choice>
        </mc:AlternateContent>
        <mc:AlternateContent xmlns:mc="http://schemas.openxmlformats.org/markup-compatibility/2006">
          <mc:Choice Requires="x14">
            <control shapeId="14342" r:id="rId46" name="Check Box 6">
              <controlPr locked="0" defaultSize="0" autoFill="0" autoLine="0" autoPict="0">
                <anchor moveWithCells="1">
                  <from>
                    <xdr:col>4</xdr:col>
                    <xdr:colOff>45720</xdr:colOff>
                    <xdr:row>31</xdr:row>
                    <xdr:rowOff>0</xdr:rowOff>
                  </from>
                  <to>
                    <xdr:col>5</xdr:col>
                    <xdr:colOff>487680</xdr:colOff>
                    <xdr:row>32</xdr:row>
                    <xdr:rowOff>0</xdr:rowOff>
                  </to>
                </anchor>
              </controlPr>
            </control>
          </mc:Choice>
        </mc:AlternateContent>
        <mc:AlternateContent xmlns:mc="http://schemas.openxmlformats.org/markup-compatibility/2006">
          <mc:Choice Requires="x14">
            <control shapeId="14343" r:id="rId47" name="Check Box 7">
              <controlPr locked="0" defaultSize="0" autoFill="0" autoLine="0" autoPict="0">
                <anchor moveWithCells="1">
                  <from>
                    <xdr:col>2</xdr:col>
                    <xdr:colOff>45720</xdr:colOff>
                    <xdr:row>31</xdr:row>
                    <xdr:rowOff>0</xdr:rowOff>
                  </from>
                  <to>
                    <xdr:col>2</xdr:col>
                    <xdr:colOff>678180</xdr:colOff>
                    <xdr:row>32</xdr:row>
                    <xdr:rowOff>0</xdr:rowOff>
                  </to>
                </anchor>
              </controlPr>
            </control>
          </mc:Choice>
        </mc:AlternateContent>
        <mc:AlternateContent xmlns:mc="http://schemas.openxmlformats.org/markup-compatibility/2006">
          <mc:Choice Requires="x14">
            <control shapeId="14378" r:id="rId48" name="Check Box 42">
              <controlPr locked="0" defaultSize="0" autoFill="0" autoLine="0" autoPict="0">
                <anchor moveWithCells="1">
                  <from>
                    <xdr:col>2</xdr:col>
                    <xdr:colOff>45720</xdr:colOff>
                    <xdr:row>31</xdr:row>
                    <xdr:rowOff>0</xdr:rowOff>
                  </from>
                  <to>
                    <xdr:col>2</xdr:col>
                    <xdr:colOff>266700</xdr:colOff>
                    <xdr:row>32</xdr:row>
                    <xdr:rowOff>30480</xdr:rowOff>
                  </to>
                </anchor>
              </controlPr>
            </control>
          </mc:Choice>
        </mc:AlternateContent>
        <mc:AlternateContent xmlns:mc="http://schemas.openxmlformats.org/markup-compatibility/2006">
          <mc:Choice Requires="x14">
            <control shapeId="14381" r:id="rId49" name="Check Box 45">
              <controlPr locked="0" defaultSize="0" autoFill="0" autoLine="0" autoPict="0">
                <anchor moveWithCells="1">
                  <from>
                    <xdr:col>4</xdr:col>
                    <xdr:colOff>45720</xdr:colOff>
                    <xdr:row>31</xdr:row>
                    <xdr:rowOff>0</xdr:rowOff>
                  </from>
                  <to>
                    <xdr:col>5</xdr:col>
                    <xdr:colOff>495300</xdr:colOff>
                    <xdr:row>32</xdr:row>
                    <xdr:rowOff>30480</xdr:rowOff>
                  </to>
                </anchor>
              </controlPr>
            </control>
          </mc:Choice>
        </mc:AlternateContent>
        <mc:AlternateContent xmlns:mc="http://schemas.openxmlformats.org/markup-compatibility/2006">
          <mc:Choice Requires="x14">
            <control shapeId="14423" r:id="rId50" name="Check Box 87">
              <controlPr locked="0" defaultSize="0" autoFill="0" autoLine="0" autoPict="0">
                <anchor moveWithCells="1">
                  <from>
                    <xdr:col>6</xdr:col>
                    <xdr:colOff>30480</xdr:colOff>
                    <xdr:row>44</xdr:row>
                    <xdr:rowOff>0</xdr:rowOff>
                  </from>
                  <to>
                    <xdr:col>7</xdr:col>
                    <xdr:colOff>220980</xdr:colOff>
                    <xdr:row>44</xdr:row>
                    <xdr:rowOff>182880</xdr:rowOff>
                  </to>
                </anchor>
              </controlPr>
            </control>
          </mc:Choice>
        </mc:AlternateContent>
        <mc:AlternateContent xmlns:mc="http://schemas.openxmlformats.org/markup-compatibility/2006">
          <mc:Choice Requires="x14">
            <control shapeId="14424" r:id="rId51" name="Check Box 88">
              <controlPr locked="0" defaultSize="0" autoFill="0" autoLine="0" autoPict="0">
                <anchor moveWithCells="1">
                  <from>
                    <xdr:col>6</xdr:col>
                    <xdr:colOff>30480</xdr:colOff>
                    <xdr:row>44</xdr:row>
                    <xdr:rowOff>7620</xdr:rowOff>
                  </from>
                  <to>
                    <xdr:col>7</xdr:col>
                    <xdr:colOff>220980</xdr:colOff>
                    <xdr:row>44</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2B95-DE66-439A-B3D3-BDBE44AABD65}">
  <sheetPr>
    <tabColor rgb="FFCC99FF"/>
  </sheetPr>
  <dimension ref="A40:A50"/>
  <sheetViews>
    <sheetView zoomScale="115" zoomScaleNormal="115" workbookViewId="0">
      <selection activeCell="L55" sqref="L55"/>
    </sheetView>
  </sheetViews>
  <sheetFormatPr defaultRowHeight="14.4" x14ac:dyDescent="0.3"/>
  <cols>
    <col min="1" max="1" width="10" customWidth="1"/>
  </cols>
  <sheetData>
    <row r="40" ht="10.5" customHeight="1" x14ac:dyDescent="0.3"/>
    <row r="41" ht="7.5" hidden="1" customHeight="1" x14ac:dyDescent="0.3"/>
    <row r="42" ht="9" hidden="1" customHeight="1" x14ac:dyDescent="0.3"/>
    <row r="43" ht="5.25" hidden="1" customHeight="1" x14ac:dyDescent="0.3"/>
    <row r="44" hidden="1" x14ac:dyDescent="0.3"/>
    <row r="45" hidden="1" x14ac:dyDescent="0.3"/>
    <row r="46" hidden="1" x14ac:dyDescent="0.3"/>
    <row r="47" hidden="1" x14ac:dyDescent="0.3"/>
    <row r="48" hidden="1" x14ac:dyDescent="0.3"/>
    <row r="49" ht="14.25" hidden="1" customHeight="1" x14ac:dyDescent="0.3"/>
    <row r="50" hidden="1" x14ac:dyDescent="0.3"/>
  </sheetData>
  <sheetProtection algorithmName="SHA-512" hashValue="LBJ94iBsQX01b1r6yl9rj5Y9HBvBI4xu3yAE3CReTr4+1Z9OJHjuyuOM0c9zg0eKL9Sr7YeO2+aDxfj4lz8RUA==" saltValue="Q5vPH+O2JuLVJX0XuRJGpA=="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1DB97-F377-4E30-AFD9-0E3FDD143443}">
  <sheetPr>
    <tabColor rgb="FFFF66FF"/>
    <pageSetUpPr fitToPage="1"/>
  </sheetPr>
  <dimension ref="A1:A64"/>
  <sheetViews>
    <sheetView workbookViewId="0">
      <selection activeCell="M39" sqref="M39"/>
    </sheetView>
  </sheetViews>
  <sheetFormatPr defaultRowHeight="14.4" x14ac:dyDescent="0.3"/>
  <sheetData>
    <row r="1" spans="1:1" x14ac:dyDescent="0.3">
      <c r="A1" s="84"/>
    </row>
    <row r="2" spans="1:1" x14ac:dyDescent="0.3">
      <c r="A2" s="84"/>
    </row>
    <row r="3" spans="1:1" x14ac:dyDescent="0.3">
      <c r="A3" s="84"/>
    </row>
    <row r="4" spans="1:1" x14ac:dyDescent="0.3">
      <c r="A4" s="84"/>
    </row>
    <row r="5" spans="1:1" x14ac:dyDescent="0.3">
      <c r="A5" s="84"/>
    </row>
    <row r="6" spans="1:1" x14ac:dyDescent="0.3">
      <c r="A6" s="84"/>
    </row>
    <row r="7" spans="1:1" x14ac:dyDescent="0.3">
      <c r="A7" s="84"/>
    </row>
    <row r="8" spans="1:1" x14ac:dyDescent="0.3">
      <c r="A8" s="84"/>
    </row>
    <row r="9" spans="1:1" x14ac:dyDescent="0.3">
      <c r="A9" s="84"/>
    </row>
    <row r="10" spans="1:1" x14ac:dyDescent="0.3">
      <c r="A10" s="84"/>
    </row>
    <row r="11" spans="1:1" x14ac:dyDescent="0.3">
      <c r="A11" s="84"/>
    </row>
    <row r="12" spans="1:1" x14ac:dyDescent="0.3">
      <c r="A12" s="84"/>
    </row>
    <row r="13" spans="1:1" x14ac:dyDescent="0.3">
      <c r="A13" s="84"/>
    </row>
    <row r="14" spans="1:1" x14ac:dyDescent="0.3">
      <c r="A14" s="84"/>
    </row>
    <row r="15" spans="1:1" x14ac:dyDescent="0.3">
      <c r="A15" s="84"/>
    </row>
    <row r="16" spans="1:1" x14ac:dyDescent="0.3">
      <c r="A16" s="84"/>
    </row>
    <row r="17" spans="1:1" x14ac:dyDescent="0.3">
      <c r="A17" s="84"/>
    </row>
    <row r="18" spans="1:1" x14ac:dyDescent="0.3">
      <c r="A18" s="84"/>
    </row>
    <row r="19" spans="1:1" x14ac:dyDescent="0.3">
      <c r="A19" s="84"/>
    </row>
    <row r="20" spans="1:1" x14ac:dyDescent="0.3">
      <c r="A20" s="84"/>
    </row>
    <row r="21" spans="1:1" x14ac:dyDescent="0.3">
      <c r="A21" s="84"/>
    </row>
    <row r="22" spans="1:1" x14ac:dyDescent="0.3">
      <c r="A22" s="84"/>
    </row>
    <row r="23" spans="1:1" x14ac:dyDescent="0.3">
      <c r="A23" s="84"/>
    </row>
    <row r="24" spans="1:1" x14ac:dyDescent="0.3">
      <c r="A24" s="84"/>
    </row>
    <row r="25" spans="1:1" x14ac:dyDescent="0.3">
      <c r="A25" s="84"/>
    </row>
    <row r="26" spans="1:1" x14ac:dyDescent="0.3">
      <c r="A26" s="84"/>
    </row>
    <row r="27" spans="1:1" x14ac:dyDescent="0.3">
      <c r="A27" s="84"/>
    </row>
    <row r="28" spans="1:1" x14ac:dyDescent="0.3">
      <c r="A28" s="84"/>
    </row>
    <row r="29" spans="1:1" x14ac:dyDescent="0.3">
      <c r="A29" s="84"/>
    </row>
    <row r="30" spans="1:1" x14ac:dyDescent="0.3">
      <c r="A30" s="84"/>
    </row>
    <row r="31" spans="1:1" x14ac:dyDescent="0.3">
      <c r="A31" s="84"/>
    </row>
    <row r="32" spans="1:1" x14ac:dyDescent="0.3">
      <c r="A32" s="84"/>
    </row>
    <row r="33" spans="1:1" x14ac:dyDescent="0.3">
      <c r="A33" s="84"/>
    </row>
    <row r="34" spans="1:1" x14ac:dyDescent="0.3">
      <c r="A34" s="84"/>
    </row>
    <row r="35" spans="1:1" x14ac:dyDescent="0.3">
      <c r="A35" s="84"/>
    </row>
    <row r="36" spans="1:1" x14ac:dyDescent="0.3">
      <c r="A36" s="84"/>
    </row>
    <row r="37" spans="1:1" x14ac:dyDescent="0.3">
      <c r="A37" s="84"/>
    </row>
    <row r="38" spans="1:1" x14ac:dyDescent="0.3">
      <c r="A38" s="84"/>
    </row>
    <row r="39" spans="1:1" x14ac:dyDescent="0.3">
      <c r="A39" s="84"/>
    </row>
    <row r="40" spans="1:1" x14ac:dyDescent="0.3">
      <c r="A40" s="84"/>
    </row>
    <row r="41" spans="1:1" x14ac:dyDescent="0.3">
      <c r="A41" s="84"/>
    </row>
    <row r="42" spans="1:1" ht="6" customHeight="1" x14ac:dyDescent="0.3">
      <c r="A42" s="84"/>
    </row>
    <row r="43" spans="1:1" hidden="1" x14ac:dyDescent="0.3">
      <c r="A43" s="84"/>
    </row>
    <row r="44" spans="1:1" hidden="1" x14ac:dyDescent="0.3">
      <c r="A44" s="84"/>
    </row>
    <row r="45" spans="1:1" x14ac:dyDescent="0.3">
      <c r="A45" s="84"/>
    </row>
    <row r="46" spans="1:1" x14ac:dyDescent="0.3">
      <c r="A46" s="84"/>
    </row>
    <row r="47" spans="1:1" x14ac:dyDescent="0.3">
      <c r="A47" s="84"/>
    </row>
    <row r="48" spans="1:1" x14ac:dyDescent="0.3">
      <c r="A48" s="84"/>
    </row>
    <row r="49" spans="1:1" x14ac:dyDescent="0.3">
      <c r="A49" s="84"/>
    </row>
    <row r="50" spans="1:1" x14ac:dyDescent="0.3">
      <c r="A50" s="84"/>
    </row>
    <row r="51" spans="1:1" x14ac:dyDescent="0.3">
      <c r="A51" s="84"/>
    </row>
    <row r="52" spans="1:1" x14ac:dyDescent="0.3">
      <c r="A52" s="84"/>
    </row>
    <row r="53" spans="1:1" x14ac:dyDescent="0.3">
      <c r="A53" s="84"/>
    </row>
    <row r="54" spans="1:1" x14ac:dyDescent="0.3">
      <c r="A54" s="84"/>
    </row>
    <row r="55" spans="1:1" x14ac:dyDescent="0.3">
      <c r="A55" s="84"/>
    </row>
    <row r="56" spans="1:1" x14ac:dyDescent="0.3">
      <c r="A56" s="84"/>
    </row>
    <row r="57" spans="1:1" x14ac:dyDescent="0.3">
      <c r="A57" s="84"/>
    </row>
    <row r="58" spans="1:1" x14ac:dyDescent="0.3">
      <c r="A58" s="84"/>
    </row>
    <row r="59" spans="1:1" x14ac:dyDescent="0.3">
      <c r="A59" s="84"/>
    </row>
    <row r="60" spans="1:1" x14ac:dyDescent="0.3">
      <c r="A60" s="84"/>
    </row>
    <row r="61" spans="1:1" x14ac:dyDescent="0.3">
      <c r="A61" s="84"/>
    </row>
    <row r="62" spans="1:1" x14ac:dyDescent="0.3">
      <c r="A62" s="84"/>
    </row>
    <row r="63" spans="1:1" x14ac:dyDescent="0.3">
      <c r="A63" s="84"/>
    </row>
    <row r="64" spans="1:1" x14ac:dyDescent="0.3">
      <c r="A64" s="84"/>
    </row>
  </sheetData>
  <sheetProtection algorithmName="SHA-512" hashValue="1oYJ3CmEGIwwNsqxawkpTZAwpdpy3X7i8qCg/serLryRL2z52EZBCJtIwEG4ia/OHJVBSL82vEWs1jk+4OWyjA==" saltValue="8AvjC6YMmYVOKMzA5H9qFg==" spinCount="100000" sheet="1" objects="1" scenarios="1"/>
  <pageMargins left="0.7" right="0.7" top="0.75" bottom="0.75" header="0.3" footer="0.3"/>
  <pageSetup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D2DA4-9277-4AFE-B26D-2F93DCB36D71}">
  <sheetPr>
    <tabColor rgb="FFFFCCFF"/>
  </sheetPr>
  <dimension ref="A1"/>
  <sheetViews>
    <sheetView topLeftCell="A10" workbookViewId="0">
      <selection activeCell="I50" sqref="I50"/>
    </sheetView>
  </sheetViews>
  <sheetFormatPr defaultRowHeight="14.4" x14ac:dyDescent="0.3"/>
  <sheetData/>
  <sheetProtection algorithmName="SHA-512" hashValue="EHj+X8Yrj/JU0icrAjq+hFK7QrrV+Xq4QS9kJjAqIX/n6U5ETTxVdpqufowHU/OHN+fXkMGqNOh9tpCPqov1WQ==" saltValue="RZxp+AIek3aBXuzIU02UKw==" spinCount="100000"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2895-E501-42DB-9119-FEA5857AF63A}">
  <sheetPr codeName="Sheet7"/>
  <dimension ref="A1:AA102"/>
  <sheetViews>
    <sheetView topLeftCell="D1" zoomScale="160" zoomScaleNormal="160" workbookViewId="0">
      <selection activeCell="F12" sqref="F12"/>
    </sheetView>
  </sheetViews>
  <sheetFormatPr defaultRowHeight="14.4" x14ac:dyDescent="0.3"/>
  <cols>
    <col min="1" max="1" width="43.109375" bestFit="1" customWidth="1"/>
    <col min="2" max="2" width="30.5546875" bestFit="1" customWidth="1"/>
    <col min="3" max="3" width="37.5546875" bestFit="1" customWidth="1"/>
    <col min="4" max="4" width="19.5546875" bestFit="1" customWidth="1"/>
    <col min="5" max="5" width="47.5546875" bestFit="1" customWidth="1"/>
    <col min="6" max="6" width="49.109375" customWidth="1"/>
    <col min="7" max="7" width="33.5546875" customWidth="1"/>
    <col min="8" max="8" width="19" bestFit="1" customWidth="1"/>
    <col min="9" max="9" width="39.88671875" bestFit="1" customWidth="1"/>
    <col min="10" max="10" width="39.44140625" bestFit="1" customWidth="1"/>
    <col min="11" max="11" width="24" bestFit="1" customWidth="1"/>
  </cols>
  <sheetData>
    <row r="1" spans="1:12" s="20" customFormat="1" ht="15.75" customHeight="1" x14ac:dyDescent="0.3">
      <c r="A1" s="17" t="s">
        <v>394</v>
      </c>
      <c r="B1" s="18" t="s">
        <v>67</v>
      </c>
      <c r="C1" s="18" t="s">
        <v>395</v>
      </c>
      <c r="D1" s="18" t="s">
        <v>396</v>
      </c>
      <c r="E1" s="18" t="s">
        <v>397</v>
      </c>
      <c r="F1" s="9" t="s">
        <v>398</v>
      </c>
      <c r="G1" s="9" t="s">
        <v>103</v>
      </c>
      <c r="H1" s="19" t="s">
        <v>97</v>
      </c>
      <c r="I1" s="9" t="s">
        <v>399</v>
      </c>
      <c r="J1" s="18" t="s">
        <v>81</v>
      </c>
      <c r="K1" s="18" t="s">
        <v>93</v>
      </c>
      <c r="L1" s="18" t="s">
        <v>400</v>
      </c>
    </row>
    <row r="2" spans="1:12" ht="15.6" x14ac:dyDescent="0.3">
      <c r="A2" s="16"/>
      <c r="B2" s="15"/>
      <c r="F2" s="9"/>
      <c r="G2" s="9"/>
      <c r="H2" s="9"/>
      <c r="I2" s="9"/>
    </row>
    <row r="3" spans="1:12" ht="27.6" x14ac:dyDescent="0.3">
      <c r="A3" t="s">
        <v>401</v>
      </c>
      <c r="B3" t="s">
        <v>402</v>
      </c>
      <c r="C3" t="s">
        <v>403</v>
      </c>
      <c r="D3" t="s">
        <v>404</v>
      </c>
      <c r="E3" t="s">
        <v>405</v>
      </c>
      <c r="F3" s="10" t="s">
        <v>406</v>
      </c>
      <c r="G3" s="11" t="s">
        <v>69</v>
      </c>
      <c r="H3" s="10" t="s">
        <v>407</v>
      </c>
      <c r="I3" s="10" t="s">
        <v>408</v>
      </c>
      <c r="J3" s="10" t="s">
        <v>108</v>
      </c>
      <c r="K3" s="10" t="s">
        <v>409</v>
      </c>
      <c r="L3" s="10" t="s">
        <v>410</v>
      </c>
    </row>
    <row r="4" spans="1:12" x14ac:dyDescent="0.3">
      <c r="A4" t="s">
        <v>411</v>
      </c>
      <c r="B4" t="s">
        <v>69</v>
      </c>
      <c r="C4" t="s">
        <v>412</v>
      </c>
      <c r="D4" t="s">
        <v>413</v>
      </c>
      <c r="E4" t="s">
        <v>414</v>
      </c>
      <c r="F4" s="10" t="s">
        <v>415</v>
      </c>
      <c r="G4" s="12" t="s">
        <v>416</v>
      </c>
      <c r="H4" s="10" t="s">
        <v>417</v>
      </c>
      <c r="I4" s="10" t="s">
        <v>418</v>
      </c>
      <c r="J4" s="10" t="s">
        <v>419</v>
      </c>
      <c r="K4" t="s">
        <v>420</v>
      </c>
      <c r="L4" s="10" t="s">
        <v>421</v>
      </c>
    </row>
    <row r="5" spans="1:12" x14ac:dyDescent="0.3">
      <c r="A5" t="s">
        <v>422</v>
      </c>
      <c r="B5" t="s">
        <v>423</v>
      </c>
      <c r="C5" t="s">
        <v>424</v>
      </c>
      <c r="D5" t="s">
        <v>217</v>
      </c>
      <c r="E5" t="s">
        <v>425</v>
      </c>
      <c r="F5" s="10" t="s">
        <v>409</v>
      </c>
      <c r="G5" s="12" t="s">
        <v>426</v>
      </c>
      <c r="J5" t="s">
        <v>427</v>
      </c>
      <c r="K5" t="s">
        <v>428</v>
      </c>
      <c r="L5" t="s">
        <v>429</v>
      </c>
    </row>
    <row r="6" spans="1:12" x14ac:dyDescent="0.3">
      <c r="A6" t="s">
        <v>430</v>
      </c>
      <c r="B6" t="s">
        <v>431</v>
      </c>
      <c r="C6" t="s">
        <v>432</v>
      </c>
      <c r="D6" t="s">
        <v>433</v>
      </c>
      <c r="E6" t="s">
        <v>434</v>
      </c>
      <c r="F6" s="10" t="s">
        <v>435</v>
      </c>
      <c r="G6" s="12" t="s">
        <v>436</v>
      </c>
      <c r="J6" t="s">
        <v>437</v>
      </c>
      <c r="K6" t="s">
        <v>438</v>
      </c>
      <c r="L6" t="s">
        <v>439</v>
      </c>
    </row>
    <row r="7" spans="1:12" x14ac:dyDescent="0.3">
      <c r="B7" t="s">
        <v>440</v>
      </c>
      <c r="C7" t="s">
        <v>441</v>
      </c>
      <c r="D7" t="s">
        <v>442</v>
      </c>
      <c r="E7" t="s">
        <v>443</v>
      </c>
      <c r="F7" s="10" t="s">
        <v>444</v>
      </c>
      <c r="G7" s="12" t="s">
        <v>445</v>
      </c>
      <c r="J7" t="s">
        <v>446</v>
      </c>
      <c r="L7" t="s">
        <v>447</v>
      </c>
    </row>
    <row r="8" spans="1:12" x14ac:dyDescent="0.3">
      <c r="B8" t="s">
        <v>448</v>
      </c>
      <c r="D8" t="s">
        <v>449</v>
      </c>
      <c r="F8" s="10" t="s">
        <v>450</v>
      </c>
      <c r="G8" s="13" t="s">
        <v>451</v>
      </c>
      <c r="J8" t="s">
        <v>452</v>
      </c>
    </row>
    <row r="9" spans="1:12" x14ac:dyDescent="0.3">
      <c r="D9" t="s">
        <v>453</v>
      </c>
      <c r="G9" s="12" t="s">
        <v>75</v>
      </c>
      <c r="H9" s="19" t="s">
        <v>454</v>
      </c>
      <c r="J9" t="s">
        <v>455</v>
      </c>
    </row>
    <row r="10" spans="1:12" ht="27.6" x14ac:dyDescent="0.3">
      <c r="D10" t="s">
        <v>456</v>
      </c>
      <c r="G10" s="12" t="s">
        <v>457</v>
      </c>
      <c r="H10" s="19"/>
    </row>
    <row r="11" spans="1:12" x14ac:dyDescent="0.3">
      <c r="A11" s="15" t="s">
        <v>458</v>
      </c>
      <c r="D11" t="s">
        <v>459</v>
      </c>
      <c r="G11" s="12" t="s">
        <v>460</v>
      </c>
      <c r="H11" s="10" t="s">
        <v>461</v>
      </c>
      <c r="I11" t="s">
        <v>438</v>
      </c>
    </row>
    <row r="12" spans="1:12" x14ac:dyDescent="0.3">
      <c r="A12" s="15"/>
      <c r="D12" t="s">
        <v>462</v>
      </c>
      <c r="G12" s="12" t="s">
        <v>463</v>
      </c>
      <c r="H12" s="10" t="s">
        <v>464</v>
      </c>
      <c r="I12" t="s">
        <v>465</v>
      </c>
    </row>
    <row r="13" spans="1:12" x14ac:dyDescent="0.3">
      <c r="A13" t="s">
        <v>466</v>
      </c>
      <c r="D13" t="s">
        <v>467</v>
      </c>
      <c r="G13" s="12" t="s">
        <v>468</v>
      </c>
      <c r="H13" s="10" t="s">
        <v>469</v>
      </c>
      <c r="I13" t="s">
        <v>470</v>
      </c>
    </row>
    <row r="14" spans="1:12" ht="41.4" x14ac:dyDescent="0.3">
      <c r="A14" t="s">
        <v>471</v>
      </c>
      <c r="C14" s="21" t="s">
        <v>472</v>
      </c>
      <c r="E14" s="12" t="s">
        <v>473</v>
      </c>
      <c r="G14" s="12" t="s">
        <v>474</v>
      </c>
      <c r="H14" s="10" t="s">
        <v>475</v>
      </c>
      <c r="I14" t="s">
        <v>475</v>
      </c>
    </row>
    <row r="15" spans="1:12" x14ac:dyDescent="0.3">
      <c r="C15" s="22" t="s">
        <v>476</v>
      </c>
      <c r="D15" t="s">
        <v>477</v>
      </c>
      <c r="E15" s="12" t="s">
        <v>478</v>
      </c>
      <c r="G15" s="10" t="s">
        <v>479</v>
      </c>
    </row>
    <row r="16" spans="1:12" ht="27.6" x14ac:dyDescent="0.3">
      <c r="A16" t="s">
        <v>480</v>
      </c>
      <c r="C16" s="22" t="s">
        <v>481</v>
      </c>
      <c r="D16" t="s">
        <v>482</v>
      </c>
      <c r="E16" s="12" t="s">
        <v>483</v>
      </c>
      <c r="G16" s="10" t="s">
        <v>484</v>
      </c>
    </row>
    <row r="17" spans="1:7" ht="27.6" x14ac:dyDescent="0.3">
      <c r="C17" s="22" t="s">
        <v>485</v>
      </c>
      <c r="D17" t="s">
        <v>486</v>
      </c>
      <c r="E17" s="12" t="s">
        <v>487</v>
      </c>
      <c r="G17" s="14" t="s">
        <v>451</v>
      </c>
    </row>
    <row r="18" spans="1:7" ht="41.4" x14ac:dyDescent="0.3">
      <c r="C18" s="22" t="s">
        <v>488</v>
      </c>
      <c r="D18" t="s">
        <v>489</v>
      </c>
      <c r="E18" s="12" t="s">
        <v>490</v>
      </c>
    </row>
    <row r="19" spans="1:7" ht="27.6" x14ac:dyDescent="0.3">
      <c r="C19" s="22" t="s">
        <v>491</v>
      </c>
      <c r="D19" t="s">
        <v>492</v>
      </c>
      <c r="E19" s="12" t="s">
        <v>493</v>
      </c>
      <c r="G19" s="11" t="s">
        <v>494</v>
      </c>
    </row>
    <row r="20" spans="1:7" x14ac:dyDescent="0.3">
      <c r="D20" t="s">
        <v>495</v>
      </c>
      <c r="G20" s="12" t="s">
        <v>496</v>
      </c>
    </row>
    <row r="21" spans="1:7" x14ac:dyDescent="0.3">
      <c r="D21" t="s">
        <v>497</v>
      </c>
      <c r="G21" s="12" t="s">
        <v>498</v>
      </c>
    </row>
    <row r="22" spans="1:7" ht="27.6" x14ac:dyDescent="0.3">
      <c r="D22" t="s">
        <v>459</v>
      </c>
      <c r="G22" s="12" t="s">
        <v>499</v>
      </c>
    </row>
    <row r="23" spans="1:7" ht="27.6" x14ac:dyDescent="0.3">
      <c r="D23" t="s">
        <v>462</v>
      </c>
      <c r="G23" s="12" t="s">
        <v>500</v>
      </c>
    </row>
    <row r="24" spans="1:7" ht="27.6" x14ac:dyDescent="0.3">
      <c r="D24" s="21" t="s">
        <v>501</v>
      </c>
      <c r="G24" s="12" t="s">
        <v>502</v>
      </c>
    </row>
    <row r="25" spans="1:7" x14ac:dyDescent="0.3">
      <c r="G25" s="12" t="s">
        <v>503</v>
      </c>
    </row>
    <row r="26" spans="1:7" ht="55.2" x14ac:dyDescent="0.3">
      <c r="A26" s="15"/>
      <c r="G26" s="12" t="s">
        <v>504</v>
      </c>
    </row>
    <row r="27" spans="1:7" ht="41.4" x14ac:dyDescent="0.3">
      <c r="G27" s="12" t="s">
        <v>505</v>
      </c>
    </row>
    <row r="28" spans="1:7" ht="27.6" x14ac:dyDescent="0.3">
      <c r="G28" s="12" t="s">
        <v>506</v>
      </c>
    </row>
    <row r="29" spans="1:7" ht="41.4" x14ac:dyDescent="0.3">
      <c r="G29" s="12" t="s">
        <v>507</v>
      </c>
    </row>
    <row r="30" spans="1:7" ht="55.2" x14ac:dyDescent="0.3">
      <c r="G30" s="12" t="s">
        <v>508</v>
      </c>
    </row>
    <row r="31" spans="1:7" ht="27.6" x14ac:dyDescent="0.3">
      <c r="G31" s="12" t="s">
        <v>509</v>
      </c>
    </row>
    <row r="32" spans="1:7" ht="27.6" x14ac:dyDescent="0.3">
      <c r="G32" s="12" t="s">
        <v>510</v>
      </c>
    </row>
    <row r="33" spans="7:7" ht="27.6" x14ac:dyDescent="0.3">
      <c r="G33" s="2" t="s">
        <v>502</v>
      </c>
    </row>
    <row r="102" spans="27:27" x14ac:dyDescent="0.3">
      <c r="AA102" t="b">
        <v>0</v>
      </c>
    </row>
  </sheetData>
  <sheetProtection algorithmName="SHA-512" hashValue="pLkObQ4xtahvPnuzTHQIRYUgK6Cbv1Huux7WgCKd0+v2FCptFAkT6BNTtYMM2cSZ1k7G44/Rf5CA+1rYuC1HlQ==" saltValue="Th/6olUnRl2YGQYoJy05Qg=="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CE79-E2BA-452C-91B0-32AEB33AD911}">
  <dimension ref="A1:D309"/>
  <sheetViews>
    <sheetView workbookViewId="0"/>
  </sheetViews>
  <sheetFormatPr defaultRowHeight="14.4" x14ac:dyDescent="0.3"/>
  <cols>
    <col min="2" max="2" width="63" customWidth="1"/>
  </cols>
  <sheetData>
    <row r="1" spans="1:4" x14ac:dyDescent="0.3">
      <c r="A1" s="40"/>
      <c r="B1" s="41" t="s">
        <v>511</v>
      </c>
      <c r="C1" s="40" t="s">
        <v>512</v>
      </c>
      <c r="D1" s="41" t="s">
        <v>513</v>
      </c>
    </row>
    <row r="2" spans="1:4" x14ac:dyDescent="0.3">
      <c r="A2" s="67">
        <v>26</v>
      </c>
      <c r="B2" s="68" t="s">
        <v>514</v>
      </c>
      <c r="C2" s="67">
        <v>26</v>
      </c>
      <c r="D2" s="69" t="s">
        <v>515</v>
      </c>
    </row>
    <row r="3" spans="1:4" x14ac:dyDescent="0.3">
      <c r="A3" s="67">
        <v>72</v>
      </c>
      <c r="B3" s="68" t="s">
        <v>516</v>
      </c>
      <c r="C3" s="67">
        <v>72</v>
      </c>
      <c r="D3" s="69" t="s">
        <v>515</v>
      </c>
    </row>
    <row r="4" spans="1:4" x14ac:dyDescent="0.3">
      <c r="A4" s="67">
        <v>73</v>
      </c>
      <c r="B4" s="68" t="s">
        <v>517</v>
      </c>
      <c r="C4" s="67">
        <v>73</v>
      </c>
      <c r="D4" s="69" t="s">
        <v>518</v>
      </c>
    </row>
    <row r="5" spans="1:4" x14ac:dyDescent="0.3">
      <c r="A5" s="67">
        <v>81</v>
      </c>
      <c r="B5" s="68" t="s">
        <v>519</v>
      </c>
      <c r="C5" s="67">
        <v>81</v>
      </c>
      <c r="D5" s="69" t="s">
        <v>520</v>
      </c>
    </row>
    <row r="6" spans="1:4" x14ac:dyDescent="0.3">
      <c r="A6" s="67">
        <v>100</v>
      </c>
      <c r="B6" s="68" t="s">
        <v>521</v>
      </c>
      <c r="C6" s="67">
        <v>100</v>
      </c>
      <c r="D6" s="69" t="s">
        <v>515</v>
      </c>
    </row>
    <row r="7" spans="1:4" x14ac:dyDescent="0.3">
      <c r="A7" s="67">
        <v>101</v>
      </c>
      <c r="B7" s="68" t="s">
        <v>522</v>
      </c>
      <c r="C7" s="67">
        <v>101</v>
      </c>
      <c r="D7" s="69" t="s">
        <v>520</v>
      </c>
    </row>
    <row r="8" spans="1:4" x14ac:dyDescent="0.3">
      <c r="A8" s="67">
        <v>102</v>
      </c>
      <c r="B8" s="68" t="s">
        <v>523</v>
      </c>
      <c r="C8" s="67">
        <v>102</v>
      </c>
      <c r="D8" s="69" t="s">
        <v>515</v>
      </c>
    </row>
    <row r="9" spans="1:4" x14ac:dyDescent="0.3">
      <c r="A9" s="67">
        <v>111</v>
      </c>
      <c r="B9" s="68" t="s">
        <v>524</v>
      </c>
      <c r="C9" s="67">
        <v>111</v>
      </c>
      <c r="D9" s="69" t="s">
        <v>520</v>
      </c>
    </row>
    <row r="10" spans="1:4" x14ac:dyDescent="0.3">
      <c r="A10" s="67">
        <v>121</v>
      </c>
      <c r="B10" s="68" t="s">
        <v>525</v>
      </c>
      <c r="C10" s="67">
        <v>121</v>
      </c>
      <c r="D10" s="69" t="s">
        <v>520</v>
      </c>
    </row>
    <row r="11" spans="1:4" x14ac:dyDescent="0.3">
      <c r="A11" s="67">
        <v>161</v>
      </c>
      <c r="B11" s="68" t="s">
        <v>526</v>
      </c>
      <c r="C11" s="67">
        <v>161</v>
      </c>
      <c r="D11" s="69" t="s">
        <v>518</v>
      </c>
    </row>
    <row r="12" spans="1:4" x14ac:dyDescent="0.3">
      <c r="A12" s="67">
        <v>201</v>
      </c>
      <c r="B12" s="68" t="s">
        <v>527</v>
      </c>
      <c r="C12" s="67">
        <v>201</v>
      </c>
      <c r="D12" s="69" t="s">
        <v>520</v>
      </c>
    </row>
    <row r="13" spans="1:4" x14ac:dyDescent="0.3">
      <c r="A13" s="67">
        <v>261</v>
      </c>
      <c r="B13" s="68" t="s">
        <v>528</v>
      </c>
      <c r="C13" s="67">
        <v>261</v>
      </c>
      <c r="D13" s="69" t="s">
        <v>518</v>
      </c>
    </row>
    <row r="14" spans="1:4" x14ac:dyDescent="0.3">
      <c r="A14" s="67">
        <v>271</v>
      </c>
      <c r="B14" s="68" t="s">
        <v>529</v>
      </c>
      <c r="C14" s="67">
        <v>271</v>
      </c>
      <c r="D14" s="69" t="s">
        <v>518</v>
      </c>
    </row>
    <row r="15" spans="1:4" x14ac:dyDescent="0.3">
      <c r="A15" s="67">
        <v>311</v>
      </c>
      <c r="B15" s="68" t="s">
        <v>530</v>
      </c>
      <c r="C15" s="67">
        <v>311</v>
      </c>
      <c r="D15" s="69" t="s">
        <v>518</v>
      </c>
    </row>
    <row r="16" spans="1:4" x14ac:dyDescent="0.3">
      <c r="A16" s="67">
        <v>321</v>
      </c>
      <c r="B16" s="68" t="s">
        <v>531</v>
      </c>
      <c r="C16" s="67">
        <v>321</v>
      </c>
      <c r="D16" s="69" t="s">
        <v>532</v>
      </c>
    </row>
    <row r="17" spans="1:4" x14ac:dyDescent="0.3">
      <c r="A17" s="67">
        <v>332</v>
      </c>
      <c r="B17" s="68" t="s">
        <v>533</v>
      </c>
      <c r="C17" s="67">
        <v>332</v>
      </c>
      <c r="D17" s="69" t="s">
        <v>515</v>
      </c>
    </row>
    <row r="18" spans="1:4" x14ac:dyDescent="0.3">
      <c r="A18" s="67">
        <v>339</v>
      </c>
      <c r="B18" s="68" t="s">
        <v>534</v>
      </c>
      <c r="C18" s="67">
        <v>339</v>
      </c>
      <c r="D18" s="69" t="s">
        <v>515</v>
      </c>
    </row>
    <row r="19" spans="1:4" x14ac:dyDescent="0.3">
      <c r="A19" s="67">
        <v>341</v>
      </c>
      <c r="B19" s="68" t="s">
        <v>535</v>
      </c>
      <c r="C19" s="67">
        <v>341</v>
      </c>
      <c r="D19" s="69" t="s">
        <v>532</v>
      </c>
    </row>
    <row r="20" spans="1:4" x14ac:dyDescent="0.3">
      <c r="A20" s="67">
        <v>401</v>
      </c>
      <c r="B20" s="68" t="s">
        <v>536</v>
      </c>
      <c r="C20" s="67">
        <v>401</v>
      </c>
      <c r="D20" s="69" t="s">
        <v>520</v>
      </c>
    </row>
    <row r="21" spans="1:4" x14ac:dyDescent="0.3">
      <c r="A21" s="67">
        <v>451</v>
      </c>
      <c r="B21" s="68" t="s">
        <v>537</v>
      </c>
      <c r="C21" s="67">
        <v>451</v>
      </c>
      <c r="D21" s="69" t="s">
        <v>518</v>
      </c>
    </row>
    <row r="22" spans="1:4" x14ac:dyDescent="0.3">
      <c r="A22" s="67">
        <v>461</v>
      </c>
      <c r="B22" s="68" t="s">
        <v>538</v>
      </c>
      <c r="C22" s="67">
        <v>461</v>
      </c>
      <c r="D22" s="69" t="s">
        <v>532</v>
      </c>
    </row>
    <row r="23" spans="1:4" x14ac:dyDescent="0.3">
      <c r="A23" s="67">
        <v>481</v>
      </c>
      <c r="B23" s="68" t="s">
        <v>539</v>
      </c>
      <c r="C23" s="67">
        <v>481</v>
      </c>
      <c r="D23" s="69" t="s">
        <v>532</v>
      </c>
    </row>
    <row r="24" spans="1:4" x14ac:dyDescent="0.3">
      <c r="A24" s="67">
        <v>521</v>
      </c>
      <c r="B24" s="68" t="s">
        <v>540</v>
      </c>
      <c r="C24" s="67">
        <v>521</v>
      </c>
      <c r="D24" s="69" t="s">
        <v>520</v>
      </c>
    </row>
    <row r="25" spans="1:4" x14ac:dyDescent="0.3">
      <c r="A25" s="67">
        <v>561</v>
      </c>
      <c r="B25" s="68" t="s">
        <v>541</v>
      </c>
      <c r="C25" s="67">
        <v>561</v>
      </c>
      <c r="D25" s="69" t="s">
        <v>532</v>
      </c>
    </row>
    <row r="26" spans="1:4" x14ac:dyDescent="0.3">
      <c r="A26" s="67">
        <v>641</v>
      </c>
      <c r="B26" s="68" t="s">
        <v>542</v>
      </c>
      <c r="C26" s="67">
        <v>641</v>
      </c>
      <c r="D26" s="69" t="s">
        <v>532</v>
      </c>
    </row>
    <row r="27" spans="1:4" x14ac:dyDescent="0.3">
      <c r="A27" s="67">
        <v>651</v>
      </c>
      <c r="B27" s="68" t="s">
        <v>543</v>
      </c>
      <c r="C27" s="67">
        <v>651</v>
      </c>
      <c r="D27" s="69" t="s">
        <v>518</v>
      </c>
    </row>
    <row r="28" spans="1:4" x14ac:dyDescent="0.3">
      <c r="A28" s="67">
        <v>661</v>
      </c>
      <c r="B28" s="68" t="s">
        <v>544</v>
      </c>
      <c r="C28" s="67">
        <v>661</v>
      </c>
      <c r="D28" s="69" t="s">
        <v>518</v>
      </c>
    </row>
    <row r="29" spans="1:4" x14ac:dyDescent="0.3">
      <c r="A29" s="67">
        <v>681</v>
      </c>
      <c r="B29" s="68" t="s">
        <v>545</v>
      </c>
      <c r="C29" s="67">
        <v>681</v>
      </c>
      <c r="D29" s="69" t="s">
        <v>532</v>
      </c>
    </row>
    <row r="30" spans="1:4" x14ac:dyDescent="0.3">
      <c r="A30" s="67">
        <v>754</v>
      </c>
      <c r="B30" s="68" t="s">
        <v>546</v>
      </c>
      <c r="C30" s="67">
        <v>754</v>
      </c>
      <c r="D30" s="69" t="s">
        <v>515</v>
      </c>
    </row>
    <row r="31" spans="1:4" x14ac:dyDescent="0.3">
      <c r="A31" s="67">
        <v>771</v>
      </c>
      <c r="B31" s="68" t="s">
        <v>547</v>
      </c>
      <c r="C31" s="67">
        <v>771</v>
      </c>
      <c r="D31" s="69" t="s">
        <v>518</v>
      </c>
    </row>
    <row r="32" spans="1:4" x14ac:dyDescent="0.3">
      <c r="A32" s="67">
        <v>801</v>
      </c>
      <c r="B32" s="68" t="s">
        <v>548</v>
      </c>
      <c r="C32" s="67">
        <v>801</v>
      </c>
      <c r="D32" s="69" t="s">
        <v>520</v>
      </c>
    </row>
    <row r="33" spans="1:4" x14ac:dyDescent="0.3">
      <c r="A33" s="67">
        <v>831</v>
      </c>
      <c r="B33" s="68" t="s">
        <v>549</v>
      </c>
      <c r="C33" s="67">
        <v>831</v>
      </c>
      <c r="D33" s="69" t="s">
        <v>518</v>
      </c>
    </row>
    <row r="34" spans="1:4" x14ac:dyDescent="0.3">
      <c r="A34" s="67">
        <v>861</v>
      </c>
      <c r="B34" s="68" t="s">
        <v>550</v>
      </c>
      <c r="C34" s="67">
        <v>861</v>
      </c>
      <c r="D34" s="69" t="s">
        <v>518</v>
      </c>
    </row>
    <row r="35" spans="1:4" x14ac:dyDescent="0.3">
      <c r="A35" s="67">
        <v>881</v>
      </c>
      <c r="B35" s="68" t="s">
        <v>551</v>
      </c>
      <c r="C35" s="67">
        <v>881</v>
      </c>
      <c r="D35" s="69" t="s">
        <v>520</v>
      </c>
    </row>
    <row r="36" spans="1:4" x14ac:dyDescent="0.3">
      <c r="A36" s="67">
        <v>921</v>
      </c>
      <c r="B36" s="68" t="s">
        <v>552</v>
      </c>
      <c r="C36" s="67">
        <v>921</v>
      </c>
      <c r="D36" s="69" t="s">
        <v>518</v>
      </c>
    </row>
    <row r="37" spans="1:4" x14ac:dyDescent="0.3">
      <c r="A37" s="67">
        <v>1001</v>
      </c>
      <c r="B37" s="68" t="s">
        <v>553</v>
      </c>
      <c r="C37" s="67">
        <v>1001</v>
      </c>
      <c r="D37" s="69" t="s">
        <v>520</v>
      </c>
    </row>
    <row r="38" spans="1:4" x14ac:dyDescent="0.3">
      <c r="A38" s="67">
        <v>1010</v>
      </c>
      <c r="B38" s="68" t="s">
        <v>554</v>
      </c>
      <c r="C38" s="67">
        <v>1010</v>
      </c>
      <c r="D38" s="69" t="s">
        <v>515</v>
      </c>
    </row>
    <row r="39" spans="1:4" x14ac:dyDescent="0.3">
      <c r="A39" s="67">
        <v>1014</v>
      </c>
      <c r="B39" s="68" t="s">
        <v>555</v>
      </c>
      <c r="C39" s="67">
        <v>1014</v>
      </c>
      <c r="D39" s="69" t="s">
        <v>515</v>
      </c>
    </row>
    <row r="40" spans="1:4" x14ac:dyDescent="0.3">
      <c r="A40" s="67">
        <v>1015</v>
      </c>
      <c r="B40" s="68" t="s">
        <v>556</v>
      </c>
      <c r="C40" s="67">
        <v>1015</v>
      </c>
      <c r="D40" s="69" t="s">
        <v>515</v>
      </c>
    </row>
    <row r="41" spans="1:4" x14ac:dyDescent="0.3">
      <c r="A41" s="67">
        <v>1017</v>
      </c>
      <c r="B41" s="68" t="s">
        <v>557</v>
      </c>
      <c r="C41" s="67">
        <v>1017</v>
      </c>
      <c r="D41" s="69" t="s">
        <v>515</v>
      </c>
    </row>
    <row r="42" spans="1:4" x14ac:dyDescent="0.3">
      <c r="A42" s="67">
        <v>1020</v>
      </c>
      <c r="B42" s="68" t="s">
        <v>558</v>
      </c>
      <c r="C42" s="67">
        <v>1020</v>
      </c>
      <c r="D42" s="69" t="s">
        <v>515</v>
      </c>
    </row>
    <row r="43" spans="1:4" x14ac:dyDescent="0.3">
      <c r="A43" s="67">
        <v>1070</v>
      </c>
      <c r="B43" s="68" t="s">
        <v>559</v>
      </c>
      <c r="C43" s="67">
        <v>1070</v>
      </c>
      <c r="D43" s="69" t="s">
        <v>515</v>
      </c>
    </row>
    <row r="44" spans="1:4" x14ac:dyDescent="0.3">
      <c r="A44" s="67">
        <v>1081</v>
      </c>
      <c r="B44" s="68" t="s">
        <v>560</v>
      </c>
      <c r="C44" s="67">
        <v>1081</v>
      </c>
      <c r="D44" s="69" t="s">
        <v>520</v>
      </c>
    </row>
    <row r="45" spans="1:4" x14ac:dyDescent="0.3">
      <c r="A45" s="67">
        <v>1161</v>
      </c>
      <c r="B45" s="68" t="s">
        <v>561</v>
      </c>
      <c r="C45" s="67">
        <v>1161</v>
      </c>
      <c r="D45" s="69" t="s">
        <v>532</v>
      </c>
    </row>
    <row r="46" spans="1:4" x14ac:dyDescent="0.3">
      <c r="A46" s="67">
        <v>1241</v>
      </c>
      <c r="B46" s="68" t="s">
        <v>562</v>
      </c>
      <c r="C46" s="67">
        <v>1241</v>
      </c>
      <c r="D46" s="69" t="s">
        <v>518</v>
      </c>
    </row>
    <row r="47" spans="1:4" x14ac:dyDescent="0.3">
      <c r="A47" s="67">
        <v>1281</v>
      </c>
      <c r="B47" s="68" t="s">
        <v>563</v>
      </c>
      <c r="C47" s="67">
        <v>1281</v>
      </c>
      <c r="D47" s="69" t="s">
        <v>518</v>
      </c>
    </row>
    <row r="48" spans="1:4" x14ac:dyDescent="0.3">
      <c r="A48" s="67">
        <v>1361</v>
      </c>
      <c r="B48" s="68" t="s">
        <v>564</v>
      </c>
      <c r="C48" s="67">
        <v>1361</v>
      </c>
      <c r="D48" s="69" t="s">
        <v>520</v>
      </c>
    </row>
    <row r="49" spans="1:4" x14ac:dyDescent="0.3">
      <c r="A49" s="67">
        <v>1371</v>
      </c>
      <c r="B49" s="68" t="s">
        <v>565</v>
      </c>
      <c r="C49" s="67">
        <v>1371</v>
      </c>
      <c r="D49" s="69" t="s">
        <v>518</v>
      </c>
    </row>
    <row r="50" spans="1:4" x14ac:dyDescent="0.3">
      <c r="A50" s="67">
        <v>1401</v>
      </c>
      <c r="B50" s="68" t="s">
        <v>566</v>
      </c>
      <c r="C50" s="67">
        <v>1401</v>
      </c>
      <c r="D50" s="69" t="s">
        <v>520</v>
      </c>
    </row>
    <row r="51" spans="1:4" x14ac:dyDescent="0.3">
      <c r="A51" s="67">
        <v>1441</v>
      </c>
      <c r="B51" s="68" t="s">
        <v>567</v>
      </c>
      <c r="C51" s="67">
        <v>1441</v>
      </c>
      <c r="D51" s="69" t="s">
        <v>520</v>
      </c>
    </row>
    <row r="52" spans="1:4" x14ac:dyDescent="0.3">
      <c r="A52" s="67">
        <v>1481</v>
      </c>
      <c r="B52" s="68" t="s">
        <v>568</v>
      </c>
      <c r="C52" s="67">
        <v>1481</v>
      </c>
      <c r="D52" s="69" t="s">
        <v>532</v>
      </c>
    </row>
    <row r="53" spans="1:4" x14ac:dyDescent="0.3">
      <c r="A53" s="67">
        <v>1521</v>
      </c>
      <c r="B53" s="68" t="s">
        <v>569</v>
      </c>
      <c r="C53" s="67">
        <v>1521</v>
      </c>
      <c r="D53" s="69" t="s">
        <v>532</v>
      </c>
    </row>
    <row r="54" spans="1:4" x14ac:dyDescent="0.3">
      <c r="A54" s="67">
        <v>1561</v>
      </c>
      <c r="B54" s="68" t="s">
        <v>570</v>
      </c>
      <c r="C54" s="67">
        <v>1561</v>
      </c>
      <c r="D54" s="69" t="s">
        <v>520</v>
      </c>
    </row>
    <row r="55" spans="1:4" x14ac:dyDescent="0.3">
      <c r="A55" s="67">
        <v>1601</v>
      </c>
      <c r="B55" s="68" t="s">
        <v>571</v>
      </c>
      <c r="C55" s="67">
        <v>1601</v>
      </c>
      <c r="D55" s="69" t="s">
        <v>520</v>
      </c>
    </row>
    <row r="56" spans="1:4" x14ac:dyDescent="0.3">
      <c r="A56" s="67">
        <v>1641</v>
      </c>
      <c r="B56" s="68" t="s">
        <v>572</v>
      </c>
      <c r="C56" s="67">
        <v>1641</v>
      </c>
      <c r="D56" s="69" t="s">
        <v>520</v>
      </c>
    </row>
    <row r="57" spans="1:4" x14ac:dyDescent="0.3">
      <c r="A57" s="67">
        <v>1681</v>
      </c>
      <c r="B57" s="68" t="s">
        <v>573</v>
      </c>
      <c r="C57" s="67">
        <v>1681</v>
      </c>
      <c r="D57" s="69" t="s">
        <v>520</v>
      </c>
    </row>
    <row r="58" spans="1:4" x14ac:dyDescent="0.3">
      <c r="A58" s="67">
        <v>1721</v>
      </c>
      <c r="B58" s="68" t="s">
        <v>574</v>
      </c>
      <c r="C58" s="67">
        <v>1721</v>
      </c>
      <c r="D58" s="69" t="s">
        <v>520</v>
      </c>
    </row>
    <row r="59" spans="1:4" x14ac:dyDescent="0.3">
      <c r="A59" s="67">
        <v>1801</v>
      </c>
      <c r="B59" s="68" t="s">
        <v>575</v>
      </c>
      <c r="C59" s="67">
        <v>1801</v>
      </c>
      <c r="D59" s="69" t="s">
        <v>520</v>
      </c>
    </row>
    <row r="60" spans="1:4" x14ac:dyDescent="0.3">
      <c r="A60" s="67">
        <v>1811</v>
      </c>
      <c r="B60" s="68" t="s">
        <v>576</v>
      </c>
      <c r="C60" s="67">
        <v>1811</v>
      </c>
      <c r="D60" s="69" t="s">
        <v>518</v>
      </c>
    </row>
    <row r="61" spans="1:4" x14ac:dyDescent="0.3">
      <c r="A61" s="67">
        <v>1841</v>
      </c>
      <c r="B61" s="68" t="s">
        <v>577</v>
      </c>
      <c r="C61" s="67">
        <v>1841</v>
      </c>
      <c r="D61" s="69" t="s">
        <v>520</v>
      </c>
    </row>
    <row r="62" spans="1:4" x14ac:dyDescent="0.3">
      <c r="A62" s="67">
        <v>1881</v>
      </c>
      <c r="B62" s="68" t="s">
        <v>578</v>
      </c>
      <c r="C62" s="67">
        <v>1881</v>
      </c>
      <c r="D62" s="69" t="s">
        <v>520</v>
      </c>
    </row>
    <row r="63" spans="1:4" x14ac:dyDescent="0.3">
      <c r="A63" s="67">
        <v>1921</v>
      </c>
      <c r="B63" s="68" t="s">
        <v>579</v>
      </c>
      <c r="C63" s="67">
        <v>1921</v>
      </c>
      <c r="D63" s="69" t="s">
        <v>532</v>
      </c>
    </row>
    <row r="64" spans="1:4" x14ac:dyDescent="0.3">
      <c r="A64" s="67">
        <v>2001</v>
      </c>
      <c r="B64" s="68" t="s">
        <v>580</v>
      </c>
      <c r="C64" s="67">
        <v>2001</v>
      </c>
      <c r="D64" s="69" t="s">
        <v>518</v>
      </c>
    </row>
    <row r="65" spans="1:4" x14ac:dyDescent="0.3">
      <c r="A65" s="67">
        <v>2002</v>
      </c>
      <c r="B65" s="68" t="s">
        <v>581</v>
      </c>
      <c r="C65" s="67">
        <v>2002</v>
      </c>
      <c r="D65" s="69" t="s">
        <v>515</v>
      </c>
    </row>
    <row r="66" spans="1:4" x14ac:dyDescent="0.3">
      <c r="A66" s="67">
        <v>2012</v>
      </c>
      <c r="B66" s="68" t="s">
        <v>582</v>
      </c>
      <c r="C66" s="67">
        <v>2012</v>
      </c>
      <c r="D66" s="69" t="s">
        <v>515</v>
      </c>
    </row>
    <row r="67" spans="1:4" x14ac:dyDescent="0.3">
      <c r="A67" s="67">
        <v>2021</v>
      </c>
      <c r="B67" s="68" t="s">
        <v>583</v>
      </c>
      <c r="C67" s="67">
        <v>2021</v>
      </c>
      <c r="D67" s="69" t="s">
        <v>518</v>
      </c>
    </row>
    <row r="68" spans="1:4" x14ac:dyDescent="0.3">
      <c r="A68" s="67">
        <v>2032</v>
      </c>
      <c r="B68" s="68" t="s">
        <v>584</v>
      </c>
      <c r="C68" s="67">
        <v>2032</v>
      </c>
      <c r="D68" s="69" t="s">
        <v>515</v>
      </c>
    </row>
    <row r="69" spans="1:4" x14ac:dyDescent="0.3">
      <c r="A69" s="67">
        <v>2041</v>
      </c>
      <c r="B69" s="68" t="s">
        <v>585</v>
      </c>
      <c r="C69" s="67">
        <v>2041</v>
      </c>
      <c r="D69" s="69" t="s">
        <v>520</v>
      </c>
    </row>
    <row r="70" spans="1:4" x14ac:dyDescent="0.3">
      <c r="A70" s="67">
        <v>2060</v>
      </c>
      <c r="B70" s="68" t="s">
        <v>586</v>
      </c>
      <c r="C70" s="67">
        <v>2060</v>
      </c>
      <c r="D70" s="69" t="s">
        <v>515</v>
      </c>
    </row>
    <row r="71" spans="1:4" x14ac:dyDescent="0.3">
      <c r="A71" s="67">
        <v>2081</v>
      </c>
      <c r="B71" s="68" t="s">
        <v>587</v>
      </c>
      <c r="C71" s="67">
        <v>2081</v>
      </c>
      <c r="D71" s="69" t="s">
        <v>532</v>
      </c>
    </row>
    <row r="72" spans="1:4" x14ac:dyDescent="0.3">
      <c r="A72" s="67">
        <v>2111</v>
      </c>
      <c r="B72" s="68" t="s">
        <v>588</v>
      </c>
      <c r="C72" s="67">
        <v>2111</v>
      </c>
      <c r="D72" s="69" t="s">
        <v>532</v>
      </c>
    </row>
    <row r="73" spans="1:4" x14ac:dyDescent="0.3">
      <c r="A73" s="67">
        <v>2161</v>
      </c>
      <c r="B73" s="68" t="s">
        <v>589</v>
      </c>
      <c r="C73" s="67">
        <v>2161</v>
      </c>
      <c r="D73" s="69" t="s">
        <v>532</v>
      </c>
    </row>
    <row r="74" spans="1:4" x14ac:dyDescent="0.3">
      <c r="A74" s="67">
        <v>2181</v>
      </c>
      <c r="B74" s="68" t="s">
        <v>590</v>
      </c>
      <c r="C74" s="67">
        <v>2181</v>
      </c>
      <c r="D74" s="69" t="s">
        <v>532</v>
      </c>
    </row>
    <row r="75" spans="1:4" x14ac:dyDescent="0.3">
      <c r="A75" s="67">
        <v>2191</v>
      </c>
      <c r="B75" s="68" t="s">
        <v>591</v>
      </c>
      <c r="C75" s="67">
        <v>2191</v>
      </c>
      <c r="D75" s="69" t="s">
        <v>532</v>
      </c>
    </row>
    <row r="76" spans="1:4" x14ac:dyDescent="0.3">
      <c r="A76" s="67">
        <v>2241</v>
      </c>
      <c r="B76" s="68" t="s">
        <v>592</v>
      </c>
      <c r="C76" s="67">
        <v>2241</v>
      </c>
      <c r="D76" s="69" t="s">
        <v>532</v>
      </c>
    </row>
    <row r="77" spans="1:4" x14ac:dyDescent="0.3">
      <c r="A77" s="67">
        <v>2261</v>
      </c>
      <c r="B77" s="68" t="s">
        <v>593</v>
      </c>
      <c r="C77" s="67">
        <v>2261</v>
      </c>
      <c r="D77" s="69" t="s">
        <v>518</v>
      </c>
    </row>
    <row r="78" spans="1:4" x14ac:dyDescent="0.3">
      <c r="A78" s="67">
        <v>2281</v>
      </c>
      <c r="B78" s="68" t="s">
        <v>594</v>
      </c>
      <c r="C78" s="67">
        <v>2281</v>
      </c>
      <c r="D78" s="69" t="s">
        <v>532</v>
      </c>
    </row>
    <row r="79" spans="1:4" x14ac:dyDescent="0.3">
      <c r="A79" s="67">
        <v>2321</v>
      </c>
      <c r="B79" s="68" t="s">
        <v>595</v>
      </c>
      <c r="C79" s="67">
        <v>2321</v>
      </c>
      <c r="D79" s="69" t="s">
        <v>518</v>
      </c>
    </row>
    <row r="80" spans="1:4" x14ac:dyDescent="0.3">
      <c r="A80" s="67">
        <v>2331</v>
      </c>
      <c r="B80" s="68" t="s">
        <v>596</v>
      </c>
      <c r="C80" s="67">
        <v>2331</v>
      </c>
      <c r="D80" s="69" t="s">
        <v>520</v>
      </c>
    </row>
    <row r="81" spans="1:4" x14ac:dyDescent="0.3">
      <c r="A81" s="67">
        <v>2341</v>
      </c>
      <c r="B81" s="68" t="s">
        <v>597</v>
      </c>
      <c r="C81" s="67">
        <v>2341</v>
      </c>
      <c r="D81" s="69" t="s">
        <v>518</v>
      </c>
    </row>
    <row r="82" spans="1:4" x14ac:dyDescent="0.3">
      <c r="A82" s="67">
        <v>2351</v>
      </c>
      <c r="B82" s="68" t="s">
        <v>598</v>
      </c>
      <c r="C82" s="67">
        <v>2351</v>
      </c>
      <c r="D82" s="69" t="s">
        <v>520</v>
      </c>
    </row>
    <row r="83" spans="1:4" x14ac:dyDescent="0.3">
      <c r="A83" s="67">
        <v>2361</v>
      </c>
      <c r="B83" s="68" t="s">
        <v>599</v>
      </c>
      <c r="C83" s="67">
        <v>2361</v>
      </c>
      <c r="D83" s="69" t="s">
        <v>520</v>
      </c>
    </row>
    <row r="84" spans="1:4" x14ac:dyDescent="0.3">
      <c r="A84" s="67">
        <v>2371</v>
      </c>
      <c r="B84" s="68" t="s">
        <v>600</v>
      </c>
      <c r="C84" s="67">
        <v>2371</v>
      </c>
      <c r="D84" s="69" t="s">
        <v>532</v>
      </c>
    </row>
    <row r="85" spans="1:4" x14ac:dyDescent="0.3">
      <c r="A85" s="67">
        <v>2401</v>
      </c>
      <c r="B85" s="68" t="s">
        <v>601</v>
      </c>
      <c r="C85" s="67">
        <v>2401</v>
      </c>
      <c r="D85" s="69" t="s">
        <v>532</v>
      </c>
    </row>
    <row r="86" spans="1:4" x14ac:dyDescent="0.3">
      <c r="A86" s="67">
        <v>2501</v>
      </c>
      <c r="B86" s="68" t="s">
        <v>602</v>
      </c>
      <c r="C86" s="67">
        <v>2501</v>
      </c>
      <c r="D86" s="69" t="s">
        <v>520</v>
      </c>
    </row>
    <row r="87" spans="1:4" x14ac:dyDescent="0.3">
      <c r="A87" s="67">
        <v>2511</v>
      </c>
      <c r="B87" s="68" t="s">
        <v>603</v>
      </c>
      <c r="C87" s="67">
        <v>2511</v>
      </c>
      <c r="D87" s="69" t="s">
        <v>518</v>
      </c>
    </row>
    <row r="88" spans="1:4" x14ac:dyDescent="0.3">
      <c r="A88" s="67">
        <v>2581</v>
      </c>
      <c r="B88" s="68" t="s">
        <v>604</v>
      </c>
      <c r="C88" s="67">
        <v>2581</v>
      </c>
      <c r="D88" s="69" t="s">
        <v>532</v>
      </c>
    </row>
    <row r="89" spans="1:4" x14ac:dyDescent="0.3">
      <c r="A89" s="67">
        <v>2651</v>
      </c>
      <c r="B89" s="68" t="s">
        <v>605</v>
      </c>
      <c r="C89" s="67">
        <v>2651</v>
      </c>
      <c r="D89" s="69" t="s">
        <v>518</v>
      </c>
    </row>
    <row r="90" spans="1:4" x14ac:dyDescent="0.3">
      <c r="A90" s="67">
        <v>2661</v>
      </c>
      <c r="B90" s="68" t="s">
        <v>606</v>
      </c>
      <c r="C90" s="67">
        <v>2661</v>
      </c>
      <c r="D90" s="69" t="s">
        <v>520</v>
      </c>
    </row>
    <row r="91" spans="1:4" x14ac:dyDescent="0.3">
      <c r="A91" s="67">
        <v>2781</v>
      </c>
      <c r="B91" s="68" t="s">
        <v>607</v>
      </c>
      <c r="C91" s="67">
        <v>2781</v>
      </c>
      <c r="D91" s="69" t="s">
        <v>520</v>
      </c>
    </row>
    <row r="92" spans="1:4" x14ac:dyDescent="0.3">
      <c r="A92" s="67">
        <v>2801</v>
      </c>
      <c r="B92" s="68" t="s">
        <v>608</v>
      </c>
      <c r="C92" s="67">
        <v>2801</v>
      </c>
      <c r="D92" s="69" t="s">
        <v>532</v>
      </c>
    </row>
    <row r="93" spans="1:4" x14ac:dyDescent="0.3">
      <c r="A93" s="67">
        <v>2821</v>
      </c>
      <c r="B93" s="68" t="s">
        <v>609</v>
      </c>
      <c r="C93" s="67">
        <v>2821</v>
      </c>
      <c r="D93" s="69" t="s">
        <v>520</v>
      </c>
    </row>
    <row r="94" spans="1:4" x14ac:dyDescent="0.3">
      <c r="A94" s="67">
        <v>2901</v>
      </c>
      <c r="B94" s="68" t="s">
        <v>610</v>
      </c>
      <c r="C94" s="67">
        <v>2901</v>
      </c>
      <c r="D94" s="69" t="s">
        <v>518</v>
      </c>
    </row>
    <row r="95" spans="1:4" x14ac:dyDescent="0.3">
      <c r="A95" s="67">
        <v>2911</v>
      </c>
      <c r="B95" s="68" t="s">
        <v>611</v>
      </c>
      <c r="C95" s="67">
        <v>2911</v>
      </c>
      <c r="D95" s="69" t="s">
        <v>532</v>
      </c>
    </row>
    <row r="96" spans="1:4" x14ac:dyDescent="0.3">
      <c r="A96" s="67">
        <v>2941</v>
      </c>
      <c r="B96" s="68" t="s">
        <v>612</v>
      </c>
      <c r="C96" s="67">
        <v>2941</v>
      </c>
      <c r="D96" s="69" t="s">
        <v>518</v>
      </c>
    </row>
    <row r="97" spans="1:4" x14ac:dyDescent="0.3">
      <c r="A97" s="67">
        <v>2981</v>
      </c>
      <c r="B97" s="68" t="s">
        <v>613</v>
      </c>
      <c r="C97" s="67">
        <v>2981</v>
      </c>
      <c r="D97" s="69" t="s">
        <v>520</v>
      </c>
    </row>
    <row r="98" spans="1:4" x14ac:dyDescent="0.3">
      <c r="A98" s="67">
        <v>3000</v>
      </c>
      <c r="B98" s="68" t="s">
        <v>614</v>
      </c>
      <c r="C98" s="67">
        <v>3000</v>
      </c>
      <c r="D98" s="69" t="s">
        <v>515</v>
      </c>
    </row>
    <row r="99" spans="1:4" x14ac:dyDescent="0.3">
      <c r="A99" s="67">
        <v>3003</v>
      </c>
      <c r="B99" s="68" t="s">
        <v>615</v>
      </c>
      <c r="C99" s="67">
        <v>3003</v>
      </c>
      <c r="D99" s="69" t="s">
        <v>515</v>
      </c>
    </row>
    <row r="100" spans="1:4" x14ac:dyDescent="0.3">
      <c r="A100" s="67">
        <v>3021</v>
      </c>
      <c r="B100" s="68" t="s">
        <v>616</v>
      </c>
      <c r="C100" s="67">
        <v>3021</v>
      </c>
      <c r="D100" s="69" t="s">
        <v>520</v>
      </c>
    </row>
    <row r="101" spans="1:4" x14ac:dyDescent="0.3">
      <c r="A101" s="67">
        <v>3032</v>
      </c>
      <c r="B101" s="68" t="s">
        <v>617</v>
      </c>
      <c r="C101" s="67">
        <v>3032</v>
      </c>
      <c r="D101" s="69" t="s">
        <v>515</v>
      </c>
    </row>
    <row r="102" spans="1:4" x14ac:dyDescent="0.3">
      <c r="A102" s="67">
        <v>3033</v>
      </c>
      <c r="B102" s="68" t="s">
        <v>618</v>
      </c>
      <c r="C102" s="67">
        <v>3033</v>
      </c>
      <c r="D102" s="69" t="s">
        <v>515</v>
      </c>
    </row>
    <row r="103" spans="1:4" x14ac:dyDescent="0.3">
      <c r="A103" s="67">
        <v>3041</v>
      </c>
      <c r="B103" s="68" t="s">
        <v>619</v>
      </c>
      <c r="C103" s="67">
        <v>3041</v>
      </c>
      <c r="D103" s="69" t="s">
        <v>520</v>
      </c>
    </row>
    <row r="104" spans="1:4" x14ac:dyDescent="0.3">
      <c r="A104" s="67">
        <v>3051</v>
      </c>
      <c r="B104" s="68" t="s">
        <v>620</v>
      </c>
      <c r="C104" s="67">
        <v>3051</v>
      </c>
      <c r="D104" s="69" t="s">
        <v>520</v>
      </c>
    </row>
    <row r="105" spans="1:4" x14ac:dyDescent="0.3">
      <c r="A105" s="67">
        <v>3061</v>
      </c>
      <c r="B105" s="68" t="s">
        <v>621</v>
      </c>
      <c r="C105" s="67">
        <v>3061</v>
      </c>
      <c r="D105" s="69" t="s">
        <v>520</v>
      </c>
    </row>
    <row r="106" spans="1:4" x14ac:dyDescent="0.3">
      <c r="A106" s="67">
        <v>3100</v>
      </c>
      <c r="B106" s="68" t="s">
        <v>622</v>
      </c>
      <c r="C106" s="67">
        <v>3100</v>
      </c>
      <c r="D106" s="69" t="s">
        <v>515</v>
      </c>
    </row>
    <row r="107" spans="1:4" x14ac:dyDescent="0.3">
      <c r="A107" s="67">
        <v>3101</v>
      </c>
      <c r="B107" s="68" t="s">
        <v>623</v>
      </c>
      <c r="C107" s="67">
        <v>3101</v>
      </c>
      <c r="D107" s="69" t="s">
        <v>518</v>
      </c>
    </row>
    <row r="108" spans="1:4" x14ac:dyDescent="0.3">
      <c r="A108" s="67">
        <v>3111</v>
      </c>
      <c r="B108" s="68" t="s">
        <v>624</v>
      </c>
      <c r="C108" s="67">
        <v>3111</v>
      </c>
      <c r="D108" s="69" t="s">
        <v>518</v>
      </c>
    </row>
    <row r="109" spans="1:4" x14ac:dyDescent="0.3">
      <c r="A109" s="67">
        <v>3141</v>
      </c>
      <c r="B109" s="68" t="s">
        <v>625</v>
      </c>
      <c r="C109" s="67">
        <v>3141</v>
      </c>
      <c r="D109" s="69" t="s">
        <v>532</v>
      </c>
    </row>
    <row r="110" spans="1:4" x14ac:dyDescent="0.3">
      <c r="A110" s="67">
        <v>3181</v>
      </c>
      <c r="B110" s="68" t="s">
        <v>626</v>
      </c>
      <c r="C110" s="67">
        <v>3181</v>
      </c>
      <c r="D110" s="69" t="s">
        <v>520</v>
      </c>
    </row>
    <row r="111" spans="1:4" x14ac:dyDescent="0.3">
      <c r="A111" s="67">
        <v>3241</v>
      </c>
      <c r="B111" s="68" t="s">
        <v>627</v>
      </c>
      <c r="C111" s="67">
        <v>3241</v>
      </c>
      <c r="D111" s="69" t="s">
        <v>532</v>
      </c>
    </row>
    <row r="112" spans="1:4" x14ac:dyDescent="0.3">
      <c r="A112" s="67">
        <v>3261</v>
      </c>
      <c r="B112" s="68" t="s">
        <v>628</v>
      </c>
      <c r="C112" s="67">
        <v>3261</v>
      </c>
      <c r="D112" s="69" t="s">
        <v>518</v>
      </c>
    </row>
    <row r="113" spans="1:4" x14ac:dyDescent="0.3">
      <c r="A113" s="67">
        <v>3341</v>
      </c>
      <c r="B113" s="68" t="s">
        <v>629</v>
      </c>
      <c r="C113" s="67">
        <v>3341</v>
      </c>
      <c r="D113" s="69" t="s">
        <v>520</v>
      </c>
    </row>
    <row r="114" spans="1:4" x14ac:dyDescent="0.3">
      <c r="A114" s="67">
        <v>3381</v>
      </c>
      <c r="B114" s="68" t="s">
        <v>630</v>
      </c>
      <c r="C114" s="67">
        <v>3381</v>
      </c>
      <c r="D114" s="69" t="s">
        <v>520</v>
      </c>
    </row>
    <row r="115" spans="1:4" x14ac:dyDescent="0.3">
      <c r="A115" s="67">
        <v>3421</v>
      </c>
      <c r="B115" s="68" t="s">
        <v>631</v>
      </c>
      <c r="C115" s="67">
        <v>3421</v>
      </c>
      <c r="D115" s="69" t="s">
        <v>532</v>
      </c>
    </row>
    <row r="116" spans="1:4" x14ac:dyDescent="0.3">
      <c r="A116" s="67">
        <v>3431</v>
      </c>
      <c r="B116" s="68" t="s">
        <v>632</v>
      </c>
      <c r="C116" s="67">
        <v>3431</v>
      </c>
      <c r="D116" s="69" t="s">
        <v>520</v>
      </c>
    </row>
    <row r="117" spans="1:4" x14ac:dyDescent="0.3">
      <c r="A117" s="67">
        <v>3501</v>
      </c>
      <c r="B117" s="68" t="s">
        <v>633</v>
      </c>
      <c r="C117" s="67">
        <v>3501</v>
      </c>
      <c r="D117" s="69" t="s">
        <v>520</v>
      </c>
    </row>
    <row r="118" spans="1:4" x14ac:dyDescent="0.3">
      <c r="A118" s="67">
        <v>3541</v>
      </c>
      <c r="B118" s="68" t="s">
        <v>634</v>
      </c>
      <c r="C118" s="67">
        <v>3541</v>
      </c>
      <c r="D118" s="69" t="s">
        <v>518</v>
      </c>
    </row>
    <row r="119" spans="1:4" x14ac:dyDescent="0.3">
      <c r="A119" s="67">
        <v>3581</v>
      </c>
      <c r="B119" s="68" t="s">
        <v>635</v>
      </c>
      <c r="C119" s="67">
        <v>3581</v>
      </c>
      <c r="D119" s="69" t="s">
        <v>532</v>
      </c>
    </row>
    <row r="120" spans="1:4" x14ac:dyDescent="0.3">
      <c r="A120" s="67">
        <v>3621</v>
      </c>
      <c r="B120" s="68" t="s">
        <v>636</v>
      </c>
      <c r="C120" s="67">
        <v>3621</v>
      </c>
      <c r="D120" s="69" t="s">
        <v>518</v>
      </c>
    </row>
    <row r="121" spans="1:4" x14ac:dyDescent="0.3">
      <c r="A121" s="67">
        <v>3661</v>
      </c>
      <c r="B121" s="68" t="s">
        <v>637</v>
      </c>
      <c r="C121" s="67">
        <v>3661</v>
      </c>
      <c r="D121" s="69" t="s">
        <v>532</v>
      </c>
    </row>
    <row r="122" spans="1:4" x14ac:dyDescent="0.3">
      <c r="A122" s="67">
        <v>3701</v>
      </c>
      <c r="B122" s="68" t="s">
        <v>638</v>
      </c>
      <c r="C122" s="67">
        <v>3701</v>
      </c>
      <c r="D122" s="69" t="s">
        <v>532</v>
      </c>
    </row>
    <row r="123" spans="1:4" x14ac:dyDescent="0.3">
      <c r="A123" s="67">
        <v>3781</v>
      </c>
      <c r="B123" s="68" t="s">
        <v>639</v>
      </c>
      <c r="C123" s="67">
        <v>3781</v>
      </c>
      <c r="D123" s="69" t="s">
        <v>532</v>
      </c>
    </row>
    <row r="124" spans="1:4" x14ac:dyDescent="0.3">
      <c r="A124" s="67">
        <v>3821</v>
      </c>
      <c r="B124" s="68" t="s">
        <v>640</v>
      </c>
      <c r="C124" s="67">
        <v>3821</v>
      </c>
      <c r="D124" s="69" t="s">
        <v>532</v>
      </c>
    </row>
    <row r="125" spans="1:4" x14ac:dyDescent="0.3">
      <c r="A125" s="67">
        <v>3861</v>
      </c>
      <c r="B125" s="68" t="s">
        <v>641</v>
      </c>
      <c r="C125" s="67">
        <v>3861</v>
      </c>
      <c r="D125" s="69" t="s">
        <v>532</v>
      </c>
    </row>
    <row r="126" spans="1:4" x14ac:dyDescent="0.3">
      <c r="A126" s="67">
        <v>3901</v>
      </c>
      <c r="B126" s="68" t="s">
        <v>642</v>
      </c>
      <c r="C126" s="67">
        <v>3901</v>
      </c>
      <c r="D126" s="69" t="s">
        <v>532</v>
      </c>
    </row>
    <row r="127" spans="1:4" x14ac:dyDescent="0.3">
      <c r="A127" s="67">
        <v>3941</v>
      </c>
      <c r="B127" s="68" t="s">
        <v>643</v>
      </c>
      <c r="C127" s="67">
        <v>3941</v>
      </c>
      <c r="D127" s="69" t="s">
        <v>532</v>
      </c>
    </row>
    <row r="128" spans="1:4" x14ac:dyDescent="0.3">
      <c r="A128" s="67">
        <v>3981</v>
      </c>
      <c r="B128" s="68" t="s">
        <v>644</v>
      </c>
      <c r="C128" s="67">
        <v>3981</v>
      </c>
      <c r="D128" s="69" t="s">
        <v>532</v>
      </c>
    </row>
    <row r="129" spans="1:4" x14ac:dyDescent="0.3">
      <c r="A129" s="67">
        <v>4001</v>
      </c>
      <c r="B129" s="68" t="s">
        <v>645</v>
      </c>
      <c r="C129" s="67">
        <v>4001</v>
      </c>
      <c r="D129" s="69" t="s">
        <v>532</v>
      </c>
    </row>
    <row r="130" spans="1:4" x14ac:dyDescent="0.3">
      <c r="A130" s="67">
        <v>4012</v>
      </c>
      <c r="B130" s="68" t="s">
        <v>646</v>
      </c>
      <c r="C130" s="67">
        <v>4012</v>
      </c>
      <c r="D130" s="69" t="s">
        <v>515</v>
      </c>
    </row>
    <row r="131" spans="1:4" x14ac:dyDescent="0.3">
      <c r="A131" s="67">
        <v>4021</v>
      </c>
      <c r="B131" s="68" t="s">
        <v>647</v>
      </c>
      <c r="C131" s="67">
        <v>4021</v>
      </c>
      <c r="D131" s="69" t="s">
        <v>532</v>
      </c>
    </row>
    <row r="132" spans="1:4" x14ac:dyDescent="0.3">
      <c r="A132" s="67">
        <v>4031</v>
      </c>
      <c r="B132" s="68" t="s">
        <v>648</v>
      </c>
      <c r="C132" s="67">
        <v>4031</v>
      </c>
      <c r="D132" s="69" t="s">
        <v>518</v>
      </c>
    </row>
    <row r="133" spans="1:4" x14ac:dyDescent="0.3">
      <c r="A133" s="67">
        <v>4061</v>
      </c>
      <c r="B133" s="68" t="s">
        <v>649</v>
      </c>
      <c r="C133" s="67">
        <v>4061</v>
      </c>
      <c r="D133" s="69" t="s">
        <v>532</v>
      </c>
    </row>
    <row r="134" spans="1:4" x14ac:dyDescent="0.3">
      <c r="A134" s="67">
        <v>4071</v>
      </c>
      <c r="B134" s="68" t="s">
        <v>650</v>
      </c>
      <c r="C134" s="67">
        <v>4071</v>
      </c>
      <c r="D134" s="69" t="s">
        <v>520</v>
      </c>
    </row>
    <row r="135" spans="1:4" x14ac:dyDescent="0.3">
      <c r="A135" s="67">
        <v>4091</v>
      </c>
      <c r="B135" s="68" t="s">
        <v>651</v>
      </c>
      <c r="C135" s="67">
        <v>4091</v>
      </c>
      <c r="D135" s="69" t="s">
        <v>518</v>
      </c>
    </row>
    <row r="136" spans="1:4" x14ac:dyDescent="0.3">
      <c r="A136" s="67">
        <v>4121</v>
      </c>
      <c r="B136" s="68" t="s">
        <v>652</v>
      </c>
      <c r="C136" s="67">
        <v>4121</v>
      </c>
      <c r="D136" s="69" t="s">
        <v>532</v>
      </c>
    </row>
    <row r="137" spans="1:4" x14ac:dyDescent="0.3">
      <c r="A137" s="67">
        <v>4171</v>
      </c>
      <c r="B137" s="68" t="s">
        <v>653</v>
      </c>
      <c r="C137" s="67">
        <v>4171</v>
      </c>
      <c r="D137" s="69" t="s">
        <v>520</v>
      </c>
    </row>
    <row r="138" spans="1:4" x14ac:dyDescent="0.3">
      <c r="A138" s="67">
        <v>4241</v>
      </c>
      <c r="B138" s="68" t="s">
        <v>654</v>
      </c>
      <c r="C138" s="67">
        <v>4241</v>
      </c>
      <c r="D138" s="69" t="s">
        <v>532</v>
      </c>
    </row>
    <row r="139" spans="1:4" x14ac:dyDescent="0.3">
      <c r="A139" s="67">
        <v>4242</v>
      </c>
      <c r="B139" s="68" t="s">
        <v>655</v>
      </c>
      <c r="C139" s="67">
        <v>4242</v>
      </c>
      <c r="D139" s="69" t="s">
        <v>515</v>
      </c>
    </row>
    <row r="140" spans="1:4" x14ac:dyDescent="0.3">
      <c r="A140" s="67">
        <v>4261</v>
      </c>
      <c r="B140" s="68" t="s">
        <v>656</v>
      </c>
      <c r="C140" s="67">
        <v>4261</v>
      </c>
      <c r="D140" s="69" t="s">
        <v>532</v>
      </c>
    </row>
    <row r="141" spans="1:4" x14ac:dyDescent="0.3">
      <c r="A141" s="67">
        <v>4281</v>
      </c>
      <c r="B141" s="68" t="s">
        <v>657</v>
      </c>
      <c r="C141" s="67">
        <v>4281</v>
      </c>
      <c r="D141" s="69" t="s">
        <v>532</v>
      </c>
    </row>
    <row r="142" spans="1:4" x14ac:dyDescent="0.3">
      <c r="A142" s="67">
        <v>4301</v>
      </c>
      <c r="B142" s="68" t="s">
        <v>658</v>
      </c>
      <c r="C142" s="67">
        <v>4301</v>
      </c>
      <c r="D142" s="69" t="s">
        <v>532</v>
      </c>
    </row>
    <row r="143" spans="1:4" x14ac:dyDescent="0.3">
      <c r="A143" s="67">
        <v>4328</v>
      </c>
      <c r="B143" s="68" t="s">
        <v>659</v>
      </c>
      <c r="C143" s="67">
        <v>4328</v>
      </c>
      <c r="D143" s="69" t="s">
        <v>515</v>
      </c>
    </row>
    <row r="144" spans="1:4" x14ac:dyDescent="0.3">
      <c r="A144" s="67">
        <v>4341</v>
      </c>
      <c r="B144" s="68" t="s">
        <v>660</v>
      </c>
      <c r="C144" s="67">
        <v>4341</v>
      </c>
      <c r="D144" s="69" t="s">
        <v>532</v>
      </c>
    </row>
    <row r="145" spans="1:4" x14ac:dyDescent="0.3">
      <c r="A145" s="67">
        <v>4381</v>
      </c>
      <c r="B145" s="68" t="s">
        <v>661</v>
      </c>
      <c r="C145" s="67">
        <v>4381</v>
      </c>
      <c r="D145" s="69" t="s">
        <v>518</v>
      </c>
    </row>
    <row r="146" spans="1:4" x14ac:dyDescent="0.3">
      <c r="A146" s="67">
        <v>4391</v>
      </c>
      <c r="B146" s="68" t="s">
        <v>662</v>
      </c>
      <c r="C146" s="67">
        <v>4391</v>
      </c>
      <c r="D146" s="69" t="s">
        <v>518</v>
      </c>
    </row>
    <row r="147" spans="1:4" x14ac:dyDescent="0.3">
      <c r="A147" s="67">
        <v>4401</v>
      </c>
      <c r="B147" s="68" t="s">
        <v>663</v>
      </c>
      <c r="C147" s="67">
        <v>4401</v>
      </c>
      <c r="D147" s="69" t="s">
        <v>520</v>
      </c>
    </row>
    <row r="148" spans="1:4" x14ac:dyDescent="0.3">
      <c r="A148" s="67">
        <v>4441</v>
      </c>
      <c r="B148" s="68" t="s">
        <v>664</v>
      </c>
      <c r="C148" s="67">
        <v>4441</v>
      </c>
      <c r="D148" s="69" t="s">
        <v>518</v>
      </c>
    </row>
    <row r="149" spans="1:4" x14ac:dyDescent="0.3">
      <c r="A149" s="67">
        <v>4461</v>
      </c>
      <c r="B149" s="68" t="s">
        <v>665</v>
      </c>
      <c r="C149" s="67">
        <v>4461</v>
      </c>
      <c r="D149" s="69" t="s">
        <v>518</v>
      </c>
    </row>
    <row r="150" spans="1:4" x14ac:dyDescent="0.3">
      <c r="A150" s="67">
        <v>4491</v>
      </c>
      <c r="B150" s="68" t="s">
        <v>666</v>
      </c>
      <c r="C150" s="67">
        <v>4491</v>
      </c>
      <c r="D150" s="69" t="s">
        <v>520</v>
      </c>
    </row>
    <row r="151" spans="1:4" x14ac:dyDescent="0.3">
      <c r="A151" s="67">
        <v>4541</v>
      </c>
      <c r="B151" s="68" t="s">
        <v>667</v>
      </c>
      <c r="C151" s="67">
        <v>4541</v>
      </c>
      <c r="D151" s="69" t="s">
        <v>532</v>
      </c>
    </row>
    <row r="152" spans="1:4" x14ac:dyDescent="0.3">
      <c r="A152" s="67">
        <v>4581</v>
      </c>
      <c r="B152" s="68" t="s">
        <v>668</v>
      </c>
      <c r="C152" s="67">
        <v>4581</v>
      </c>
      <c r="D152" s="69" t="s">
        <v>518</v>
      </c>
    </row>
    <row r="153" spans="1:4" x14ac:dyDescent="0.3">
      <c r="A153" s="67">
        <v>4611</v>
      </c>
      <c r="B153" s="68" t="s">
        <v>669</v>
      </c>
      <c r="C153" s="67">
        <v>4611</v>
      </c>
      <c r="D153" s="69" t="s">
        <v>518</v>
      </c>
    </row>
    <row r="154" spans="1:4" x14ac:dyDescent="0.3">
      <c r="A154" s="67">
        <v>4681</v>
      </c>
      <c r="B154" s="68" t="s">
        <v>670</v>
      </c>
      <c r="C154" s="67">
        <v>4681</v>
      </c>
      <c r="D154" s="69" t="s">
        <v>520</v>
      </c>
    </row>
    <row r="155" spans="1:4" x14ac:dyDescent="0.3">
      <c r="A155" s="67">
        <v>4721</v>
      </c>
      <c r="B155" s="68" t="s">
        <v>671</v>
      </c>
      <c r="C155" s="67">
        <v>4721</v>
      </c>
      <c r="D155" s="69" t="s">
        <v>520</v>
      </c>
    </row>
    <row r="156" spans="1:4" x14ac:dyDescent="0.3">
      <c r="A156" s="67">
        <v>4741</v>
      </c>
      <c r="B156" s="68" t="s">
        <v>672</v>
      </c>
      <c r="C156" s="67">
        <v>4741</v>
      </c>
      <c r="D156" s="69" t="s">
        <v>518</v>
      </c>
    </row>
    <row r="157" spans="1:4" x14ac:dyDescent="0.3">
      <c r="A157" s="67">
        <v>4761</v>
      </c>
      <c r="B157" s="68" t="s">
        <v>673</v>
      </c>
      <c r="C157" s="67">
        <v>4761</v>
      </c>
      <c r="D157" s="69" t="s">
        <v>518</v>
      </c>
    </row>
    <row r="158" spans="1:4" x14ac:dyDescent="0.3">
      <c r="A158" s="67">
        <v>4801</v>
      </c>
      <c r="B158" s="68" t="s">
        <v>674</v>
      </c>
      <c r="C158" s="67">
        <v>4801</v>
      </c>
      <c r="D158" s="69" t="s">
        <v>532</v>
      </c>
    </row>
    <row r="159" spans="1:4" x14ac:dyDescent="0.3">
      <c r="A159" s="67">
        <v>4841</v>
      </c>
      <c r="B159" s="68" t="s">
        <v>675</v>
      </c>
      <c r="C159" s="67">
        <v>4841</v>
      </c>
      <c r="D159" s="69" t="s">
        <v>520</v>
      </c>
    </row>
    <row r="160" spans="1:4" x14ac:dyDescent="0.3">
      <c r="A160" s="67">
        <v>4881</v>
      </c>
      <c r="B160" s="68" t="s">
        <v>676</v>
      </c>
      <c r="C160" s="67">
        <v>4881</v>
      </c>
      <c r="D160" s="69" t="s">
        <v>532</v>
      </c>
    </row>
    <row r="161" spans="1:4" x14ac:dyDescent="0.3">
      <c r="A161" s="67">
        <v>4921</v>
      </c>
      <c r="B161" s="68" t="s">
        <v>677</v>
      </c>
      <c r="C161" s="67">
        <v>4921</v>
      </c>
      <c r="D161" s="69" t="s">
        <v>520</v>
      </c>
    </row>
    <row r="162" spans="1:4" x14ac:dyDescent="0.3">
      <c r="A162" s="67">
        <v>5001</v>
      </c>
      <c r="B162" s="68" t="s">
        <v>678</v>
      </c>
      <c r="C162" s="67">
        <v>5001</v>
      </c>
      <c r="D162" s="69" t="s">
        <v>520</v>
      </c>
    </row>
    <row r="163" spans="1:4" x14ac:dyDescent="0.3">
      <c r="A163" s="67">
        <v>5003</v>
      </c>
      <c r="B163" s="68" t="s">
        <v>679</v>
      </c>
      <c r="C163" s="67">
        <v>5003</v>
      </c>
      <c r="D163" s="69" t="s">
        <v>518</v>
      </c>
    </row>
    <row r="164" spans="1:4" x14ac:dyDescent="0.3">
      <c r="A164" s="67">
        <v>5005</v>
      </c>
      <c r="B164" s="68" t="s">
        <v>680</v>
      </c>
      <c r="C164" s="67">
        <v>5005</v>
      </c>
      <c r="D164" s="69" t="s">
        <v>532</v>
      </c>
    </row>
    <row r="165" spans="1:4" x14ac:dyDescent="0.3">
      <c r="A165" s="67">
        <v>5006</v>
      </c>
      <c r="B165" s="68" t="s">
        <v>681</v>
      </c>
      <c r="C165" s="67">
        <v>5006</v>
      </c>
      <c r="D165" s="69" t="s">
        <v>515</v>
      </c>
    </row>
    <row r="166" spans="1:4" x14ac:dyDescent="0.3">
      <c r="A166" s="67">
        <v>5007</v>
      </c>
      <c r="B166" s="68" t="s">
        <v>682</v>
      </c>
      <c r="C166" s="67">
        <v>5007</v>
      </c>
      <c r="D166" s="69" t="s">
        <v>515</v>
      </c>
    </row>
    <row r="167" spans="1:4" x14ac:dyDescent="0.3">
      <c r="A167" s="67">
        <v>5021</v>
      </c>
      <c r="B167" s="68" t="s">
        <v>683</v>
      </c>
      <c r="C167" s="67">
        <v>5021</v>
      </c>
      <c r="D167" s="69" t="s">
        <v>532</v>
      </c>
    </row>
    <row r="168" spans="1:4" x14ac:dyDescent="0.3">
      <c r="A168" s="67">
        <v>5029</v>
      </c>
      <c r="B168" s="68" t="s">
        <v>684</v>
      </c>
      <c r="C168" s="67">
        <v>5029</v>
      </c>
      <c r="D168" s="69" t="s">
        <v>515</v>
      </c>
    </row>
    <row r="169" spans="1:4" x14ac:dyDescent="0.3">
      <c r="A169" s="67">
        <v>5032</v>
      </c>
      <c r="B169" s="68" t="s">
        <v>685</v>
      </c>
      <c r="C169" s="67">
        <v>5032</v>
      </c>
      <c r="D169" s="69" t="s">
        <v>515</v>
      </c>
    </row>
    <row r="170" spans="1:4" x14ac:dyDescent="0.3">
      <c r="A170" s="67">
        <v>5041</v>
      </c>
      <c r="B170" s="68" t="s">
        <v>686</v>
      </c>
      <c r="C170" s="67">
        <v>5041</v>
      </c>
      <c r="D170" s="69" t="s">
        <v>520</v>
      </c>
    </row>
    <row r="171" spans="1:4" x14ac:dyDescent="0.3">
      <c r="A171" s="67">
        <v>5043</v>
      </c>
      <c r="B171" s="68" t="s">
        <v>687</v>
      </c>
      <c r="C171" s="67">
        <v>5043</v>
      </c>
      <c r="D171" s="69" t="s">
        <v>515</v>
      </c>
    </row>
    <row r="172" spans="1:4" x14ac:dyDescent="0.3">
      <c r="A172" s="67">
        <v>5047</v>
      </c>
      <c r="B172" s="68" t="s">
        <v>688</v>
      </c>
      <c r="C172" s="67">
        <v>5047</v>
      </c>
      <c r="D172" s="69" t="s">
        <v>515</v>
      </c>
    </row>
    <row r="173" spans="1:4" x14ac:dyDescent="0.3">
      <c r="A173" s="67">
        <v>5051</v>
      </c>
      <c r="B173" s="68" t="s">
        <v>689</v>
      </c>
      <c r="C173" s="67">
        <v>5051</v>
      </c>
      <c r="D173" s="69" t="s">
        <v>532</v>
      </c>
    </row>
    <row r="174" spans="1:4" x14ac:dyDescent="0.3">
      <c r="A174" s="67">
        <v>5061</v>
      </c>
      <c r="B174" s="68" t="s">
        <v>690</v>
      </c>
      <c r="C174" s="67">
        <v>5061</v>
      </c>
      <c r="D174" s="69" t="s">
        <v>518</v>
      </c>
    </row>
    <row r="175" spans="1:4" x14ac:dyDescent="0.3">
      <c r="A175" s="67">
        <v>5081</v>
      </c>
      <c r="B175" s="68" t="s">
        <v>691</v>
      </c>
      <c r="C175" s="67">
        <v>5081</v>
      </c>
      <c r="D175" s="69" t="s">
        <v>532</v>
      </c>
    </row>
    <row r="176" spans="1:4" x14ac:dyDescent="0.3">
      <c r="A176" s="67">
        <v>5121</v>
      </c>
      <c r="B176" s="68" t="s">
        <v>692</v>
      </c>
      <c r="C176" s="67">
        <v>5121</v>
      </c>
      <c r="D176" s="69" t="s">
        <v>518</v>
      </c>
    </row>
    <row r="177" spans="1:4" x14ac:dyDescent="0.3">
      <c r="A177" s="67">
        <v>5131</v>
      </c>
      <c r="B177" s="68" t="s">
        <v>693</v>
      </c>
      <c r="C177" s="67">
        <v>5131</v>
      </c>
      <c r="D177" s="69" t="s">
        <v>532</v>
      </c>
    </row>
    <row r="178" spans="1:4" x14ac:dyDescent="0.3">
      <c r="A178" s="67">
        <v>5141</v>
      </c>
      <c r="B178" s="68" t="s">
        <v>694</v>
      </c>
      <c r="C178" s="67">
        <v>5141</v>
      </c>
      <c r="D178" s="69" t="s">
        <v>532</v>
      </c>
    </row>
    <row r="179" spans="1:4" x14ac:dyDescent="0.3">
      <c r="A179" s="67">
        <v>5201</v>
      </c>
      <c r="B179" s="68" t="s">
        <v>695</v>
      </c>
      <c r="C179" s="67">
        <v>5201</v>
      </c>
      <c r="D179" s="69" t="s">
        <v>520</v>
      </c>
    </row>
    <row r="180" spans="1:4" x14ac:dyDescent="0.3">
      <c r="A180" s="67">
        <v>5281</v>
      </c>
      <c r="B180" s="68" t="s">
        <v>696</v>
      </c>
      <c r="C180" s="67">
        <v>5281</v>
      </c>
      <c r="D180" s="69" t="s">
        <v>518</v>
      </c>
    </row>
    <row r="181" spans="1:4" x14ac:dyDescent="0.3">
      <c r="A181" s="67">
        <v>5381</v>
      </c>
      <c r="B181" s="68" t="s">
        <v>697</v>
      </c>
      <c r="C181" s="67">
        <v>5381</v>
      </c>
      <c r="D181" s="69" t="s">
        <v>520</v>
      </c>
    </row>
    <row r="182" spans="1:4" x14ac:dyDescent="0.3">
      <c r="A182" s="67">
        <v>5384</v>
      </c>
      <c r="B182" s="68" t="s">
        <v>698</v>
      </c>
      <c r="C182" s="67">
        <v>5384</v>
      </c>
      <c r="D182" s="69" t="s">
        <v>515</v>
      </c>
    </row>
    <row r="183" spans="1:4" x14ac:dyDescent="0.3">
      <c r="A183" s="67">
        <v>5410</v>
      </c>
      <c r="B183" s="68" t="s">
        <v>699</v>
      </c>
      <c r="C183" s="67">
        <v>5410</v>
      </c>
      <c r="D183" s="69" t="s">
        <v>515</v>
      </c>
    </row>
    <row r="184" spans="1:4" x14ac:dyDescent="0.3">
      <c r="A184" s="67">
        <v>5431</v>
      </c>
      <c r="B184" s="68" t="s">
        <v>700</v>
      </c>
      <c r="C184" s="67">
        <v>5431</v>
      </c>
      <c r="D184" s="69" t="s">
        <v>520</v>
      </c>
    </row>
    <row r="185" spans="1:4" x14ac:dyDescent="0.3">
      <c r="A185" s="67">
        <v>5441</v>
      </c>
      <c r="B185" s="68" t="s">
        <v>701</v>
      </c>
      <c r="C185" s="67">
        <v>5441</v>
      </c>
      <c r="D185" s="69" t="s">
        <v>520</v>
      </c>
    </row>
    <row r="186" spans="1:4" x14ac:dyDescent="0.3">
      <c r="A186" s="67">
        <v>5481</v>
      </c>
      <c r="B186" s="68" t="s">
        <v>702</v>
      </c>
      <c r="C186" s="67">
        <v>5481</v>
      </c>
      <c r="D186" s="69" t="s">
        <v>532</v>
      </c>
    </row>
    <row r="187" spans="1:4" x14ac:dyDescent="0.3">
      <c r="A187" s="67">
        <v>5521</v>
      </c>
      <c r="B187" s="68" t="s">
        <v>703</v>
      </c>
      <c r="C187" s="67">
        <v>5521</v>
      </c>
      <c r="D187" s="69" t="s">
        <v>518</v>
      </c>
    </row>
    <row r="188" spans="1:4" x14ac:dyDescent="0.3">
      <c r="A188" s="67">
        <v>5561</v>
      </c>
      <c r="B188" s="68" t="s">
        <v>704</v>
      </c>
      <c r="C188" s="67">
        <v>5561</v>
      </c>
      <c r="D188" s="69" t="s">
        <v>520</v>
      </c>
    </row>
    <row r="189" spans="1:4" x14ac:dyDescent="0.3">
      <c r="A189" s="67">
        <v>5601</v>
      </c>
      <c r="B189" s="68" t="s">
        <v>705</v>
      </c>
      <c r="C189" s="67">
        <v>5601</v>
      </c>
      <c r="D189" s="69" t="s">
        <v>532</v>
      </c>
    </row>
    <row r="190" spans="1:4" x14ac:dyDescent="0.3">
      <c r="A190" s="67">
        <v>5641</v>
      </c>
      <c r="B190" s="68" t="s">
        <v>706</v>
      </c>
      <c r="C190" s="67">
        <v>5641</v>
      </c>
      <c r="D190" s="69" t="s">
        <v>518</v>
      </c>
    </row>
    <row r="191" spans="1:4" x14ac:dyDescent="0.3">
      <c r="A191" s="67">
        <v>5711</v>
      </c>
      <c r="B191" s="68" t="s">
        <v>707</v>
      </c>
      <c r="C191" s="67">
        <v>5711</v>
      </c>
      <c r="D191" s="69" t="s">
        <v>532</v>
      </c>
    </row>
    <row r="192" spans="1:4" x14ac:dyDescent="0.3">
      <c r="A192" s="67">
        <v>5791</v>
      </c>
      <c r="B192" s="68" t="s">
        <v>708</v>
      </c>
      <c r="C192" s="67">
        <v>5791</v>
      </c>
      <c r="D192" s="69" t="s">
        <v>518</v>
      </c>
    </row>
    <row r="193" spans="1:4" x14ac:dyDescent="0.3">
      <c r="A193" s="67">
        <v>5861</v>
      </c>
      <c r="B193" s="68" t="s">
        <v>709</v>
      </c>
      <c r="C193" s="67">
        <v>5861</v>
      </c>
      <c r="D193" s="69" t="s">
        <v>520</v>
      </c>
    </row>
    <row r="194" spans="1:4" x14ac:dyDescent="0.3">
      <c r="A194" s="67">
        <v>5901</v>
      </c>
      <c r="B194" s="68" t="s">
        <v>710</v>
      </c>
      <c r="C194" s="67">
        <v>5901</v>
      </c>
      <c r="D194" s="69" t="s">
        <v>520</v>
      </c>
    </row>
    <row r="195" spans="1:4" x14ac:dyDescent="0.3">
      <c r="A195" s="67">
        <v>5931</v>
      </c>
      <c r="B195" s="68" t="s">
        <v>711</v>
      </c>
      <c r="C195" s="67">
        <v>5931</v>
      </c>
      <c r="D195" s="69" t="s">
        <v>520</v>
      </c>
    </row>
    <row r="196" spans="1:4" x14ac:dyDescent="0.3">
      <c r="A196" s="67">
        <v>5961</v>
      </c>
      <c r="B196" s="68" t="s">
        <v>712</v>
      </c>
      <c r="C196" s="67">
        <v>5961</v>
      </c>
      <c r="D196" s="69" t="s">
        <v>518</v>
      </c>
    </row>
    <row r="197" spans="1:4" x14ac:dyDescent="0.3">
      <c r="A197" s="67">
        <v>5971</v>
      </c>
      <c r="B197" s="68" t="s">
        <v>713</v>
      </c>
      <c r="C197" s="67">
        <v>5971</v>
      </c>
      <c r="D197" s="69" t="s">
        <v>532</v>
      </c>
    </row>
    <row r="198" spans="1:4" x14ac:dyDescent="0.3">
      <c r="A198" s="67">
        <v>5981</v>
      </c>
      <c r="B198" s="68" t="s">
        <v>714</v>
      </c>
      <c r="C198" s="67">
        <v>5981</v>
      </c>
      <c r="D198" s="69" t="s">
        <v>518</v>
      </c>
    </row>
    <row r="199" spans="1:4" x14ac:dyDescent="0.3">
      <c r="A199" s="67">
        <v>5991</v>
      </c>
      <c r="B199" s="68" t="s">
        <v>715</v>
      </c>
      <c r="C199" s="67">
        <v>5991</v>
      </c>
      <c r="D199" s="69" t="s">
        <v>532</v>
      </c>
    </row>
    <row r="200" spans="1:4" x14ac:dyDescent="0.3">
      <c r="A200" s="67">
        <v>6004</v>
      </c>
      <c r="B200" s="68" t="s">
        <v>716</v>
      </c>
      <c r="C200" s="67">
        <v>6004</v>
      </c>
      <c r="D200" s="69" t="s">
        <v>515</v>
      </c>
    </row>
    <row r="201" spans="1:4" x14ac:dyDescent="0.3">
      <c r="A201" s="67">
        <v>6011</v>
      </c>
      <c r="B201" s="68" t="s">
        <v>717</v>
      </c>
      <c r="C201" s="67">
        <v>6011</v>
      </c>
      <c r="D201" s="69" t="s">
        <v>520</v>
      </c>
    </row>
    <row r="202" spans="1:4" x14ac:dyDescent="0.3">
      <c r="A202" s="67">
        <v>6012</v>
      </c>
      <c r="B202" s="68" t="s">
        <v>718</v>
      </c>
      <c r="C202" s="67">
        <v>6012</v>
      </c>
      <c r="D202" s="69" t="s">
        <v>515</v>
      </c>
    </row>
    <row r="203" spans="1:4" x14ac:dyDescent="0.3">
      <c r="A203" s="67">
        <v>6013</v>
      </c>
      <c r="B203" s="68" t="s">
        <v>719</v>
      </c>
      <c r="C203" s="67">
        <v>6013</v>
      </c>
      <c r="D203" s="69" t="s">
        <v>515</v>
      </c>
    </row>
    <row r="204" spans="1:4" x14ac:dyDescent="0.3">
      <c r="A204" s="67">
        <v>6014</v>
      </c>
      <c r="B204" s="68" t="s">
        <v>720</v>
      </c>
      <c r="C204" s="67">
        <v>6014</v>
      </c>
      <c r="D204" s="69" t="s">
        <v>515</v>
      </c>
    </row>
    <row r="205" spans="1:4" x14ac:dyDescent="0.3">
      <c r="A205" s="67">
        <v>6018</v>
      </c>
      <c r="B205" s="68" t="s">
        <v>721</v>
      </c>
      <c r="C205" s="67">
        <v>6018</v>
      </c>
      <c r="D205" s="69" t="s">
        <v>515</v>
      </c>
    </row>
    <row r="206" spans="1:4" x14ac:dyDescent="0.3">
      <c r="A206" s="67">
        <v>6023</v>
      </c>
      <c r="B206" s="68" t="s">
        <v>722</v>
      </c>
      <c r="C206" s="67">
        <v>6023</v>
      </c>
      <c r="D206" s="69" t="s">
        <v>532</v>
      </c>
    </row>
    <row r="207" spans="1:4" x14ac:dyDescent="0.3">
      <c r="A207" s="67">
        <v>6031</v>
      </c>
      <c r="B207" s="68" t="s">
        <v>723</v>
      </c>
      <c r="C207" s="67">
        <v>6031</v>
      </c>
      <c r="D207" s="69" t="s">
        <v>520</v>
      </c>
    </row>
    <row r="208" spans="1:4" x14ac:dyDescent="0.3">
      <c r="A208" s="67">
        <v>6034</v>
      </c>
      <c r="B208" s="68" t="s">
        <v>724</v>
      </c>
      <c r="C208" s="67">
        <v>6034</v>
      </c>
      <c r="D208" s="69" t="s">
        <v>515</v>
      </c>
    </row>
    <row r="209" spans="1:4" x14ac:dyDescent="0.3">
      <c r="A209" s="67">
        <v>6041</v>
      </c>
      <c r="B209" s="68" t="s">
        <v>725</v>
      </c>
      <c r="C209" s="67">
        <v>6041</v>
      </c>
      <c r="D209" s="69" t="s">
        <v>518</v>
      </c>
    </row>
    <row r="210" spans="1:4" x14ac:dyDescent="0.3">
      <c r="A210" s="67">
        <v>6046</v>
      </c>
      <c r="B210" s="68" t="s">
        <v>726</v>
      </c>
      <c r="C210" s="67">
        <v>6046</v>
      </c>
      <c r="D210" s="69" t="s">
        <v>515</v>
      </c>
    </row>
    <row r="211" spans="1:4" x14ac:dyDescent="0.3">
      <c r="A211" s="67">
        <v>6047</v>
      </c>
      <c r="B211" s="68" t="s">
        <v>727</v>
      </c>
      <c r="C211" s="67">
        <v>6047</v>
      </c>
      <c r="D211" s="69" t="s">
        <v>515</v>
      </c>
    </row>
    <row r="212" spans="1:4" x14ac:dyDescent="0.3">
      <c r="A212" s="67">
        <v>6048</v>
      </c>
      <c r="B212" s="68" t="s">
        <v>728</v>
      </c>
      <c r="C212" s="67">
        <v>6048</v>
      </c>
      <c r="D212" s="69" t="s">
        <v>515</v>
      </c>
    </row>
    <row r="213" spans="1:4" x14ac:dyDescent="0.3">
      <c r="A213" s="67">
        <v>6051</v>
      </c>
      <c r="B213" s="68" t="s">
        <v>729</v>
      </c>
      <c r="C213" s="67">
        <v>6051</v>
      </c>
      <c r="D213" s="69" t="s">
        <v>532</v>
      </c>
    </row>
    <row r="214" spans="1:4" x14ac:dyDescent="0.3">
      <c r="A214" s="67">
        <v>6057</v>
      </c>
      <c r="B214" s="68" t="s">
        <v>730</v>
      </c>
      <c r="C214" s="67">
        <v>6057</v>
      </c>
      <c r="D214" s="69" t="s">
        <v>515</v>
      </c>
    </row>
    <row r="215" spans="1:4" x14ac:dyDescent="0.3">
      <c r="A215" s="67">
        <v>6082</v>
      </c>
      <c r="B215" s="68" t="s">
        <v>731</v>
      </c>
      <c r="C215" s="67">
        <v>6082</v>
      </c>
      <c r="D215" s="69" t="s">
        <v>515</v>
      </c>
    </row>
    <row r="216" spans="1:4" x14ac:dyDescent="0.3">
      <c r="A216" s="67">
        <v>6093</v>
      </c>
      <c r="B216" s="68" t="s">
        <v>732</v>
      </c>
      <c r="C216" s="67">
        <v>6093</v>
      </c>
      <c r="D216" s="69" t="s">
        <v>515</v>
      </c>
    </row>
    <row r="217" spans="1:4" x14ac:dyDescent="0.3">
      <c r="A217" s="67">
        <v>6099</v>
      </c>
      <c r="B217" s="68" t="s">
        <v>733</v>
      </c>
      <c r="C217" s="67">
        <v>6099</v>
      </c>
      <c r="D217" s="69" t="s">
        <v>515</v>
      </c>
    </row>
    <row r="218" spans="1:4" x14ac:dyDescent="0.3">
      <c r="A218" s="67">
        <v>6111</v>
      </c>
      <c r="B218" s="68" t="s">
        <v>734</v>
      </c>
      <c r="C218" s="67">
        <v>6111</v>
      </c>
      <c r="D218" s="69" t="s">
        <v>518</v>
      </c>
    </row>
    <row r="219" spans="1:4" x14ac:dyDescent="0.3">
      <c r="A219" s="67">
        <v>6121</v>
      </c>
      <c r="B219" s="68" t="s">
        <v>735</v>
      </c>
      <c r="C219" s="67">
        <v>6121</v>
      </c>
      <c r="D219" s="69" t="s">
        <v>520</v>
      </c>
    </row>
    <row r="220" spans="1:4" x14ac:dyDescent="0.3">
      <c r="A220" s="67">
        <v>6161</v>
      </c>
      <c r="B220" s="68" t="s">
        <v>736</v>
      </c>
      <c r="C220" s="67">
        <v>6161</v>
      </c>
      <c r="D220" s="69" t="s">
        <v>532</v>
      </c>
    </row>
    <row r="221" spans="1:4" x14ac:dyDescent="0.3">
      <c r="A221" s="67">
        <v>6171</v>
      </c>
      <c r="B221" s="68" t="s">
        <v>737</v>
      </c>
      <c r="C221" s="67">
        <v>6171</v>
      </c>
      <c r="D221" s="69" t="s">
        <v>532</v>
      </c>
    </row>
    <row r="222" spans="1:4" x14ac:dyDescent="0.3">
      <c r="A222" s="67">
        <v>6211</v>
      </c>
      <c r="B222" s="68" t="s">
        <v>738</v>
      </c>
      <c r="C222" s="67">
        <v>6211</v>
      </c>
      <c r="D222" s="69" t="s">
        <v>518</v>
      </c>
    </row>
    <row r="223" spans="1:4" x14ac:dyDescent="0.3">
      <c r="A223" s="67">
        <v>6221</v>
      </c>
      <c r="B223" s="68" t="s">
        <v>739</v>
      </c>
      <c r="C223" s="67">
        <v>6221</v>
      </c>
      <c r="D223" s="69" t="s">
        <v>518</v>
      </c>
    </row>
    <row r="224" spans="1:4" x14ac:dyDescent="0.3">
      <c r="A224" s="67">
        <v>6231</v>
      </c>
      <c r="B224" s="68" t="s">
        <v>740</v>
      </c>
      <c r="C224" s="67">
        <v>6231</v>
      </c>
      <c r="D224" s="69" t="s">
        <v>532</v>
      </c>
    </row>
    <row r="225" spans="1:4" x14ac:dyDescent="0.3">
      <c r="A225" s="67">
        <v>6251</v>
      </c>
      <c r="B225" s="68" t="s">
        <v>741</v>
      </c>
      <c r="C225" s="67">
        <v>6251</v>
      </c>
      <c r="D225" s="69" t="s">
        <v>518</v>
      </c>
    </row>
    <row r="226" spans="1:4" x14ac:dyDescent="0.3">
      <c r="A226" s="67">
        <v>6281</v>
      </c>
      <c r="B226" s="68" t="s">
        <v>742</v>
      </c>
      <c r="C226" s="67">
        <v>6281</v>
      </c>
      <c r="D226" s="69" t="s">
        <v>532</v>
      </c>
    </row>
    <row r="227" spans="1:4" x14ac:dyDescent="0.3">
      <c r="A227" s="67">
        <v>6301</v>
      </c>
      <c r="B227" s="68" t="s">
        <v>743</v>
      </c>
      <c r="C227" s="67">
        <v>6301</v>
      </c>
      <c r="D227" s="69" t="s">
        <v>532</v>
      </c>
    </row>
    <row r="228" spans="1:4" x14ac:dyDescent="0.3">
      <c r="A228" s="67">
        <v>6331</v>
      </c>
      <c r="B228" s="68" t="s">
        <v>744</v>
      </c>
      <c r="C228" s="67">
        <v>6331</v>
      </c>
      <c r="D228" s="69" t="s">
        <v>520</v>
      </c>
    </row>
    <row r="229" spans="1:4" x14ac:dyDescent="0.3">
      <c r="A229" s="67">
        <v>6351</v>
      </c>
      <c r="B229" s="68" t="s">
        <v>745</v>
      </c>
      <c r="C229" s="67">
        <v>6351</v>
      </c>
      <c r="D229" s="69" t="s">
        <v>532</v>
      </c>
    </row>
    <row r="230" spans="1:4" x14ac:dyDescent="0.3">
      <c r="A230" s="67">
        <v>6361</v>
      </c>
      <c r="B230" s="68" t="s">
        <v>746</v>
      </c>
      <c r="C230" s="67">
        <v>6361</v>
      </c>
      <c r="D230" s="69" t="s">
        <v>520</v>
      </c>
    </row>
    <row r="231" spans="1:4" x14ac:dyDescent="0.3">
      <c r="A231" s="67">
        <v>6391</v>
      </c>
      <c r="B231" s="68" t="s">
        <v>747</v>
      </c>
      <c r="C231" s="67">
        <v>6391</v>
      </c>
      <c r="D231" s="69" t="s">
        <v>520</v>
      </c>
    </row>
    <row r="232" spans="1:4" x14ac:dyDescent="0.3">
      <c r="A232" s="67">
        <v>6411</v>
      </c>
      <c r="B232" s="68" t="s">
        <v>748</v>
      </c>
      <c r="C232" s="67">
        <v>6411</v>
      </c>
      <c r="D232" s="69" t="s">
        <v>520</v>
      </c>
    </row>
    <row r="233" spans="1:4" x14ac:dyDescent="0.3">
      <c r="A233" s="67">
        <v>6441</v>
      </c>
      <c r="B233" s="68" t="s">
        <v>749</v>
      </c>
      <c r="C233" s="67">
        <v>6441</v>
      </c>
      <c r="D233" s="69" t="s">
        <v>518</v>
      </c>
    </row>
    <row r="234" spans="1:4" x14ac:dyDescent="0.3">
      <c r="A234" s="67">
        <v>6501</v>
      </c>
      <c r="B234" s="68" t="s">
        <v>750</v>
      </c>
      <c r="C234" s="67">
        <v>6501</v>
      </c>
      <c r="D234" s="69" t="s">
        <v>532</v>
      </c>
    </row>
    <row r="235" spans="1:4" x14ac:dyDescent="0.3">
      <c r="A235" s="67">
        <v>6521</v>
      </c>
      <c r="B235" s="68" t="s">
        <v>751</v>
      </c>
      <c r="C235" s="67">
        <v>6521</v>
      </c>
      <c r="D235" s="69" t="s">
        <v>520</v>
      </c>
    </row>
    <row r="236" spans="1:4" x14ac:dyDescent="0.3">
      <c r="A236" s="67">
        <v>6571</v>
      </c>
      <c r="B236" s="68" t="s">
        <v>752</v>
      </c>
      <c r="C236" s="67">
        <v>6571</v>
      </c>
      <c r="D236" s="69" t="s">
        <v>532</v>
      </c>
    </row>
    <row r="237" spans="1:4" x14ac:dyDescent="0.3">
      <c r="A237" s="67">
        <v>6591</v>
      </c>
      <c r="B237" s="68" t="s">
        <v>753</v>
      </c>
      <c r="C237" s="67">
        <v>6591</v>
      </c>
      <c r="D237" s="69" t="s">
        <v>532</v>
      </c>
    </row>
    <row r="238" spans="1:4" x14ac:dyDescent="0.3">
      <c r="A238" s="67">
        <v>6631</v>
      </c>
      <c r="B238" s="68" t="s">
        <v>754</v>
      </c>
      <c r="C238" s="67">
        <v>6631</v>
      </c>
      <c r="D238" s="69" t="s">
        <v>532</v>
      </c>
    </row>
    <row r="239" spans="1:4" x14ac:dyDescent="0.3">
      <c r="A239" s="67">
        <v>6681</v>
      </c>
      <c r="B239" s="68" t="s">
        <v>755</v>
      </c>
      <c r="C239" s="67">
        <v>6681</v>
      </c>
      <c r="D239" s="69" t="s">
        <v>532</v>
      </c>
    </row>
    <row r="240" spans="1:4" x14ac:dyDescent="0.3">
      <c r="A240" s="67">
        <v>6741</v>
      </c>
      <c r="B240" s="68" t="s">
        <v>756</v>
      </c>
      <c r="C240" s="67">
        <v>6741</v>
      </c>
      <c r="D240" s="69" t="s">
        <v>520</v>
      </c>
    </row>
    <row r="241" spans="1:4" x14ac:dyDescent="0.3">
      <c r="A241" s="67">
        <v>6751</v>
      </c>
      <c r="B241" s="68" t="s">
        <v>757</v>
      </c>
      <c r="C241" s="67">
        <v>6751</v>
      </c>
      <c r="D241" s="69" t="s">
        <v>532</v>
      </c>
    </row>
    <row r="242" spans="1:4" x14ac:dyDescent="0.3">
      <c r="A242" s="67">
        <v>6761</v>
      </c>
      <c r="B242" s="68" t="s">
        <v>758</v>
      </c>
      <c r="C242" s="67">
        <v>6761</v>
      </c>
      <c r="D242" s="69" t="s">
        <v>518</v>
      </c>
    </row>
    <row r="243" spans="1:4" x14ac:dyDescent="0.3">
      <c r="A243" s="67">
        <v>6771</v>
      </c>
      <c r="B243" s="68" t="s">
        <v>759</v>
      </c>
      <c r="C243" s="67">
        <v>6771</v>
      </c>
      <c r="D243" s="69" t="s">
        <v>518</v>
      </c>
    </row>
    <row r="244" spans="1:4" x14ac:dyDescent="0.3">
      <c r="A244" s="67">
        <v>6781</v>
      </c>
      <c r="B244" s="68" t="s">
        <v>760</v>
      </c>
      <c r="C244" s="67">
        <v>6781</v>
      </c>
      <c r="D244" s="69" t="s">
        <v>518</v>
      </c>
    </row>
    <row r="245" spans="1:4" x14ac:dyDescent="0.3">
      <c r="A245" s="67">
        <v>6801</v>
      </c>
      <c r="B245" s="68" t="s">
        <v>761</v>
      </c>
      <c r="C245" s="67">
        <v>6801</v>
      </c>
      <c r="D245" s="69" t="s">
        <v>518</v>
      </c>
    </row>
    <row r="246" spans="1:4" x14ac:dyDescent="0.3">
      <c r="A246" s="67">
        <v>6821</v>
      </c>
      <c r="B246" s="68" t="s">
        <v>762</v>
      </c>
      <c r="C246" s="67">
        <v>6821</v>
      </c>
      <c r="D246" s="69" t="s">
        <v>520</v>
      </c>
    </row>
    <row r="247" spans="1:4" x14ac:dyDescent="0.3">
      <c r="A247" s="67">
        <v>6841</v>
      </c>
      <c r="B247" s="68" t="s">
        <v>763</v>
      </c>
      <c r="C247" s="67">
        <v>6841</v>
      </c>
      <c r="D247" s="69" t="s">
        <v>520</v>
      </c>
    </row>
    <row r="248" spans="1:4" x14ac:dyDescent="0.3">
      <c r="A248" s="67">
        <v>6901</v>
      </c>
      <c r="B248" s="68" t="s">
        <v>764</v>
      </c>
      <c r="C248" s="67">
        <v>6901</v>
      </c>
      <c r="D248" s="69" t="s">
        <v>518</v>
      </c>
    </row>
    <row r="249" spans="1:4" x14ac:dyDescent="0.3">
      <c r="A249" s="67">
        <v>6921</v>
      </c>
      <c r="B249" s="68" t="s">
        <v>765</v>
      </c>
      <c r="C249" s="67">
        <v>6921</v>
      </c>
      <c r="D249" s="69" t="s">
        <v>518</v>
      </c>
    </row>
    <row r="250" spans="1:4" x14ac:dyDescent="0.3">
      <c r="A250" s="67">
        <v>6961</v>
      </c>
      <c r="B250" s="68" t="s">
        <v>766</v>
      </c>
      <c r="C250" s="67">
        <v>6961</v>
      </c>
      <c r="D250" s="69" t="s">
        <v>520</v>
      </c>
    </row>
    <row r="251" spans="1:4" x14ac:dyDescent="0.3">
      <c r="A251" s="67">
        <v>7005</v>
      </c>
      <c r="B251" s="68" t="s">
        <v>767</v>
      </c>
      <c r="C251" s="67">
        <v>7005</v>
      </c>
      <c r="D251" s="69" t="s">
        <v>520</v>
      </c>
    </row>
    <row r="252" spans="1:4" x14ac:dyDescent="0.3">
      <c r="A252" s="67">
        <v>7011</v>
      </c>
      <c r="B252" s="68" t="s">
        <v>768</v>
      </c>
      <c r="C252" s="67">
        <v>7011</v>
      </c>
      <c r="D252" s="69" t="s">
        <v>532</v>
      </c>
    </row>
    <row r="253" spans="1:4" x14ac:dyDescent="0.3">
      <c r="A253" s="67">
        <v>7014</v>
      </c>
      <c r="B253" s="68" t="s">
        <v>769</v>
      </c>
      <c r="C253" s="67">
        <v>7014</v>
      </c>
      <c r="D253" s="69" t="s">
        <v>515</v>
      </c>
    </row>
    <row r="254" spans="1:4" x14ac:dyDescent="0.3">
      <c r="A254" s="67">
        <v>7021</v>
      </c>
      <c r="B254" s="68" t="s">
        <v>770</v>
      </c>
      <c r="C254" s="67">
        <v>7021</v>
      </c>
      <c r="D254" s="69" t="s">
        <v>518</v>
      </c>
    </row>
    <row r="255" spans="1:4" x14ac:dyDescent="0.3">
      <c r="A255" s="67">
        <v>7032</v>
      </c>
      <c r="B255" s="68" t="s">
        <v>771</v>
      </c>
      <c r="C255" s="67">
        <v>7032</v>
      </c>
      <c r="D255" s="69" t="s">
        <v>515</v>
      </c>
    </row>
    <row r="256" spans="1:4" x14ac:dyDescent="0.3">
      <c r="A256" s="67">
        <v>7033</v>
      </c>
      <c r="B256" s="68" t="s">
        <v>772</v>
      </c>
      <c r="C256" s="67">
        <v>7033</v>
      </c>
      <c r="D256" s="69" t="s">
        <v>520</v>
      </c>
    </row>
    <row r="257" spans="1:4" x14ac:dyDescent="0.3">
      <c r="A257" s="67">
        <v>7034</v>
      </c>
      <c r="B257" s="68" t="s">
        <v>773</v>
      </c>
      <c r="C257" s="67">
        <v>7034</v>
      </c>
      <c r="D257" s="69" t="s">
        <v>515</v>
      </c>
    </row>
    <row r="258" spans="1:4" x14ac:dyDescent="0.3">
      <c r="A258" s="67">
        <v>7042</v>
      </c>
      <c r="B258" s="68" t="s">
        <v>774</v>
      </c>
      <c r="C258" s="67">
        <v>7042</v>
      </c>
      <c r="D258" s="69" t="s">
        <v>515</v>
      </c>
    </row>
    <row r="259" spans="1:4" x14ac:dyDescent="0.3">
      <c r="A259" s="67">
        <v>7049</v>
      </c>
      <c r="B259" s="68" t="s">
        <v>775</v>
      </c>
      <c r="C259" s="67">
        <v>7049</v>
      </c>
      <c r="D259" s="69" t="s">
        <v>532</v>
      </c>
    </row>
    <row r="260" spans="1:4" x14ac:dyDescent="0.3">
      <c r="A260" s="67">
        <v>7051</v>
      </c>
      <c r="B260" s="68" t="s">
        <v>776</v>
      </c>
      <c r="C260" s="67">
        <v>7051</v>
      </c>
      <c r="D260" s="69" t="s">
        <v>518</v>
      </c>
    </row>
    <row r="261" spans="1:4" x14ac:dyDescent="0.3">
      <c r="A261" s="67">
        <v>7056</v>
      </c>
      <c r="B261" s="68" t="s">
        <v>777</v>
      </c>
      <c r="C261" s="67">
        <v>7056</v>
      </c>
      <c r="D261" s="69" t="s">
        <v>520</v>
      </c>
    </row>
    <row r="262" spans="1:4" x14ac:dyDescent="0.3">
      <c r="A262" s="67">
        <v>7058</v>
      </c>
      <c r="B262" s="68" t="s">
        <v>778</v>
      </c>
      <c r="C262" s="67">
        <v>7058</v>
      </c>
      <c r="D262" s="69" t="s">
        <v>515</v>
      </c>
    </row>
    <row r="263" spans="1:4" x14ac:dyDescent="0.3">
      <c r="A263" s="67">
        <v>7060</v>
      </c>
      <c r="B263" s="68" t="s">
        <v>779</v>
      </c>
      <c r="C263" s="67">
        <v>7060</v>
      </c>
      <c r="D263" s="69" t="s">
        <v>515</v>
      </c>
    </row>
    <row r="264" spans="1:4" x14ac:dyDescent="0.3">
      <c r="A264" s="67">
        <v>7070</v>
      </c>
      <c r="B264" s="68" t="s">
        <v>780</v>
      </c>
      <c r="C264" s="67">
        <v>7070</v>
      </c>
      <c r="D264" s="69" t="s">
        <v>515</v>
      </c>
    </row>
    <row r="265" spans="1:4" x14ac:dyDescent="0.3">
      <c r="A265" s="67">
        <v>7078</v>
      </c>
      <c r="B265" s="68" t="s">
        <v>781</v>
      </c>
      <c r="C265" s="67">
        <v>7078</v>
      </c>
      <c r="D265" s="69" t="s">
        <v>515</v>
      </c>
    </row>
    <row r="266" spans="1:4" x14ac:dyDescent="0.3">
      <c r="A266" s="67">
        <v>7090</v>
      </c>
      <c r="B266" s="68" t="s">
        <v>782</v>
      </c>
      <c r="C266" s="67">
        <v>7090</v>
      </c>
      <c r="D266" s="69" t="s">
        <v>515</v>
      </c>
    </row>
    <row r="267" spans="1:4" x14ac:dyDescent="0.3">
      <c r="A267" s="67">
        <v>7111</v>
      </c>
      <c r="B267" s="68" t="s">
        <v>783</v>
      </c>
      <c r="C267" s="67">
        <v>7111</v>
      </c>
      <c r="D267" s="69" t="s">
        <v>532</v>
      </c>
    </row>
    <row r="268" spans="1:4" x14ac:dyDescent="0.3">
      <c r="A268" s="67">
        <v>7131</v>
      </c>
      <c r="B268" s="68" t="s">
        <v>784</v>
      </c>
      <c r="C268" s="67">
        <v>7131</v>
      </c>
      <c r="D268" s="69" t="s">
        <v>532</v>
      </c>
    </row>
    <row r="269" spans="1:4" x14ac:dyDescent="0.3">
      <c r="A269" s="67">
        <v>7144</v>
      </c>
      <c r="B269" s="68" t="s">
        <v>785</v>
      </c>
      <c r="C269" s="67">
        <v>7144</v>
      </c>
      <c r="D269" s="69" t="s">
        <v>515</v>
      </c>
    </row>
    <row r="270" spans="1:4" x14ac:dyDescent="0.3">
      <c r="A270" s="67">
        <v>7151</v>
      </c>
      <c r="B270" s="68" t="s">
        <v>786</v>
      </c>
      <c r="C270" s="67">
        <v>7151</v>
      </c>
      <c r="D270" s="69" t="s">
        <v>518</v>
      </c>
    </row>
    <row r="271" spans="1:4" x14ac:dyDescent="0.3">
      <c r="A271" s="67">
        <v>7160</v>
      </c>
      <c r="B271" s="68" t="s">
        <v>787</v>
      </c>
      <c r="C271" s="67">
        <v>7160</v>
      </c>
      <c r="D271" s="69" t="s">
        <v>515</v>
      </c>
    </row>
    <row r="272" spans="1:4" x14ac:dyDescent="0.3">
      <c r="A272" s="67">
        <v>7191</v>
      </c>
      <c r="B272" s="68" t="s">
        <v>788</v>
      </c>
      <c r="C272" s="67">
        <v>7191</v>
      </c>
      <c r="D272" s="69" t="s">
        <v>532</v>
      </c>
    </row>
    <row r="273" spans="1:4" x14ac:dyDescent="0.3">
      <c r="A273" s="67">
        <v>7231</v>
      </c>
      <c r="B273" s="68" t="s">
        <v>789</v>
      </c>
      <c r="C273" s="67">
        <v>7231</v>
      </c>
      <c r="D273" s="69" t="s">
        <v>532</v>
      </c>
    </row>
    <row r="274" spans="1:4" x14ac:dyDescent="0.3">
      <c r="A274" s="67">
        <v>7242</v>
      </c>
      <c r="B274" s="68" t="s">
        <v>790</v>
      </c>
      <c r="C274" s="67">
        <v>7242</v>
      </c>
      <c r="D274" s="69" t="s">
        <v>515</v>
      </c>
    </row>
    <row r="275" spans="1:4" x14ac:dyDescent="0.3">
      <c r="A275" s="67">
        <v>7251</v>
      </c>
      <c r="B275" s="68" t="s">
        <v>791</v>
      </c>
      <c r="C275" s="67">
        <v>7251</v>
      </c>
      <c r="D275" s="69" t="s">
        <v>520</v>
      </c>
    </row>
    <row r="276" spans="1:4" x14ac:dyDescent="0.3">
      <c r="A276" s="67">
        <v>7262</v>
      </c>
      <c r="B276" s="68" t="s">
        <v>792</v>
      </c>
      <c r="C276" s="67">
        <v>7262</v>
      </c>
      <c r="D276" s="69" t="s">
        <v>515</v>
      </c>
    </row>
    <row r="277" spans="1:4" x14ac:dyDescent="0.3">
      <c r="A277" s="67">
        <v>7271</v>
      </c>
      <c r="B277" s="68" t="s">
        <v>793</v>
      </c>
      <c r="C277" s="67">
        <v>7271</v>
      </c>
      <c r="D277" s="69" t="s">
        <v>520</v>
      </c>
    </row>
    <row r="278" spans="1:4" x14ac:dyDescent="0.3">
      <c r="A278" s="67">
        <v>7301</v>
      </c>
      <c r="B278" s="68" t="s">
        <v>794</v>
      </c>
      <c r="C278" s="67">
        <v>7301</v>
      </c>
      <c r="D278" s="69" t="s">
        <v>520</v>
      </c>
    </row>
    <row r="279" spans="1:4" x14ac:dyDescent="0.3">
      <c r="A279" s="67">
        <v>7341</v>
      </c>
      <c r="B279" s="68" t="s">
        <v>795</v>
      </c>
      <c r="C279" s="67">
        <v>7341</v>
      </c>
      <c r="D279" s="69" t="s">
        <v>520</v>
      </c>
    </row>
    <row r="280" spans="1:4" x14ac:dyDescent="0.3">
      <c r="A280" s="67">
        <v>7351</v>
      </c>
      <c r="B280" s="68" t="s">
        <v>796</v>
      </c>
      <c r="C280" s="67">
        <v>7351</v>
      </c>
      <c r="D280" s="69" t="s">
        <v>518</v>
      </c>
    </row>
    <row r="281" spans="1:4" x14ac:dyDescent="0.3">
      <c r="A281" s="67">
        <v>7361</v>
      </c>
      <c r="B281" s="68" t="s">
        <v>797</v>
      </c>
      <c r="C281" s="67">
        <v>7361</v>
      </c>
      <c r="D281" s="69" t="s">
        <v>518</v>
      </c>
    </row>
    <row r="282" spans="1:4" x14ac:dyDescent="0.3">
      <c r="A282" s="67">
        <v>7371</v>
      </c>
      <c r="B282" s="68" t="s">
        <v>798</v>
      </c>
      <c r="C282" s="67">
        <v>7371</v>
      </c>
      <c r="D282" s="69" t="s">
        <v>518</v>
      </c>
    </row>
    <row r="283" spans="1:4" x14ac:dyDescent="0.3">
      <c r="A283" s="67">
        <v>7381</v>
      </c>
      <c r="B283" s="68" t="s">
        <v>799</v>
      </c>
      <c r="C283" s="67">
        <v>7381</v>
      </c>
      <c r="D283" s="69" t="s">
        <v>532</v>
      </c>
    </row>
    <row r="284" spans="1:4" x14ac:dyDescent="0.3">
      <c r="A284" s="67">
        <v>7391</v>
      </c>
      <c r="B284" s="68" t="s">
        <v>800</v>
      </c>
      <c r="C284" s="67">
        <v>7391</v>
      </c>
      <c r="D284" s="69" t="s">
        <v>532</v>
      </c>
    </row>
    <row r="285" spans="1:4" x14ac:dyDescent="0.3">
      <c r="A285" s="67">
        <v>7411</v>
      </c>
      <c r="B285" s="68" t="s">
        <v>801</v>
      </c>
      <c r="C285" s="67">
        <v>7411</v>
      </c>
      <c r="D285" s="69" t="s">
        <v>520</v>
      </c>
    </row>
    <row r="286" spans="1:4" x14ac:dyDescent="0.3">
      <c r="A286" s="67">
        <v>7461</v>
      </c>
      <c r="B286" s="68" t="s">
        <v>802</v>
      </c>
      <c r="C286" s="67">
        <v>7461</v>
      </c>
      <c r="D286" s="69" t="s">
        <v>520</v>
      </c>
    </row>
    <row r="287" spans="1:4" x14ac:dyDescent="0.3">
      <c r="A287" s="67">
        <v>7511</v>
      </c>
      <c r="B287" s="68" t="s">
        <v>803</v>
      </c>
      <c r="C287" s="67">
        <v>7511</v>
      </c>
      <c r="D287" s="69" t="s">
        <v>520</v>
      </c>
    </row>
    <row r="288" spans="1:4" x14ac:dyDescent="0.3">
      <c r="A288" s="67">
        <v>7541</v>
      </c>
      <c r="B288" s="68" t="s">
        <v>804</v>
      </c>
      <c r="C288" s="67">
        <v>7541</v>
      </c>
      <c r="D288" s="69" t="s">
        <v>532</v>
      </c>
    </row>
    <row r="289" spans="1:4" x14ac:dyDescent="0.3">
      <c r="A289" s="67">
        <v>7591</v>
      </c>
      <c r="B289" s="68" t="s">
        <v>805</v>
      </c>
      <c r="C289" s="67">
        <v>7591</v>
      </c>
      <c r="D289" s="69" t="s">
        <v>532</v>
      </c>
    </row>
    <row r="290" spans="1:4" x14ac:dyDescent="0.3">
      <c r="A290" s="67">
        <v>7601</v>
      </c>
      <c r="B290" s="68" t="s">
        <v>806</v>
      </c>
      <c r="C290" s="67">
        <v>7601</v>
      </c>
      <c r="D290" s="69" t="s">
        <v>520</v>
      </c>
    </row>
    <row r="291" spans="1:4" x14ac:dyDescent="0.3">
      <c r="A291" s="67">
        <v>7631</v>
      </c>
      <c r="B291" s="68" t="s">
        <v>807</v>
      </c>
      <c r="C291" s="67">
        <v>7631</v>
      </c>
      <c r="D291" s="69" t="s">
        <v>808</v>
      </c>
    </row>
    <row r="292" spans="1:4" x14ac:dyDescent="0.3">
      <c r="A292" s="67">
        <v>7672</v>
      </c>
      <c r="B292" s="68" t="s">
        <v>809</v>
      </c>
      <c r="C292" s="67">
        <v>7672</v>
      </c>
      <c r="D292" s="69" t="s">
        <v>515</v>
      </c>
    </row>
    <row r="293" spans="1:4" x14ac:dyDescent="0.3">
      <c r="A293" s="67">
        <v>7701</v>
      </c>
      <c r="B293" s="68" t="s">
        <v>810</v>
      </c>
      <c r="C293" s="67">
        <v>7701</v>
      </c>
      <c r="D293" s="69" t="s">
        <v>518</v>
      </c>
    </row>
    <row r="294" spans="1:4" x14ac:dyDescent="0.3">
      <c r="A294" s="67">
        <v>7721</v>
      </c>
      <c r="B294" s="68" t="s">
        <v>811</v>
      </c>
      <c r="C294" s="67">
        <v>7721</v>
      </c>
      <c r="D294" s="69" t="s">
        <v>520</v>
      </c>
    </row>
    <row r="295" spans="1:4" x14ac:dyDescent="0.3">
      <c r="A295" s="67">
        <v>7731</v>
      </c>
      <c r="B295" s="68" t="s">
        <v>812</v>
      </c>
      <c r="C295" s="67">
        <v>7731</v>
      </c>
      <c r="D295" s="69" t="s">
        <v>518</v>
      </c>
    </row>
    <row r="296" spans="1:4" x14ac:dyDescent="0.3">
      <c r="A296" s="67">
        <v>7741</v>
      </c>
      <c r="B296" s="68" t="s">
        <v>813</v>
      </c>
      <c r="C296" s="67">
        <v>7741</v>
      </c>
      <c r="D296" s="69" t="s">
        <v>518</v>
      </c>
    </row>
    <row r="297" spans="1:4" x14ac:dyDescent="0.3">
      <c r="A297" s="67">
        <v>7777</v>
      </c>
      <c r="B297" s="68" t="s">
        <v>814</v>
      </c>
      <c r="C297" s="67">
        <v>7777</v>
      </c>
      <c r="D297" s="69" t="s">
        <v>808</v>
      </c>
    </row>
    <row r="298" spans="1:4" x14ac:dyDescent="0.3">
      <c r="A298" s="67">
        <v>7791</v>
      </c>
      <c r="B298" s="68" t="s">
        <v>815</v>
      </c>
      <c r="C298" s="67">
        <v>7791</v>
      </c>
      <c r="D298" s="69" t="s">
        <v>520</v>
      </c>
    </row>
    <row r="299" spans="1:4" x14ac:dyDescent="0.3">
      <c r="A299" s="67">
        <v>7860</v>
      </c>
      <c r="B299" s="68" t="s">
        <v>816</v>
      </c>
      <c r="C299" s="67">
        <v>7860</v>
      </c>
      <c r="D299" s="69" t="s">
        <v>808</v>
      </c>
    </row>
    <row r="300" spans="1:4" x14ac:dyDescent="0.3">
      <c r="A300" s="67">
        <v>7861</v>
      </c>
      <c r="B300" s="68" t="s">
        <v>817</v>
      </c>
      <c r="C300" s="67">
        <v>7861</v>
      </c>
      <c r="D300" s="69" t="s">
        <v>808</v>
      </c>
    </row>
    <row r="301" spans="1:4" x14ac:dyDescent="0.3">
      <c r="A301" s="67">
        <v>7863</v>
      </c>
      <c r="B301" s="68" t="s">
        <v>818</v>
      </c>
      <c r="C301" s="67">
        <v>7863</v>
      </c>
      <c r="D301" s="69" t="s">
        <v>808</v>
      </c>
    </row>
    <row r="302" spans="1:4" x14ac:dyDescent="0.3">
      <c r="A302" s="67">
        <v>8017</v>
      </c>
      <c r="B302" s="43" t="s">
        <v>819</v>
      </c>
      <c r="C302" s="42">
        <v>8017</v>
      </c>
      <c r="D302" s="44" t="s">
        <v>808</v>
      </c>
    </row>
    <row r="303" spans="1:4" x14ac:dyDescent="0.3">
      <c r="A303" s="67">
        <v>8019</v>
      </c>
      <c r="B303" s="68" t="s">
        <v>820</v>
      </c>
      <c r="C303" s="67">
        <v>8019</v>
      </c>
      <c r="D303" s="69" t="s">
        <v>808</v>
      </c>
    </row>
    <row r="304" spans="1:4" x14ac:dyDescent="0.3">
      <c r="A304" s="67">
        <v>8101</v>
      </c>
      <c r="B304" s="68" t="s">
        <v>821</v>
      </c>
      <c r="C304" s="67">
        <v>8101</v>
      </c>
      <c r="D304" s="69" t="s">
        <v>808</v>
      </c>
    </row>
    <row r="305" spans="1:4" x14ac:dyDescent="0.3">
      <c r="A305" s="67">
        <v>8121</v>
      </c>
      <c r="B305" s="68" t="s">
        <v>822</v>
      </c>
      <c r="C305" s="67">
        <v>8121</v>
      </c>
      <c r="D305" s="69" t="s">
        <v>808</v>
      </c>
    </row>
    <row r="306" spans="1:4" x14ac:dyDescent="0.3">
      <c r="A306" s="67">
        <v>8131</v>
      </c>
      <c r="B306" s="68" t="s">
        <v>823</v>
      </c>
      <c r="C306" s="67">
        <v>8131</v>
      </c>
      <c r="D306" s="69" t="s">
        <v>808</v>
      </c>
    </row>
    <row r="307" spans="1:4" x14ac:dyDescent="0.3">
      <c r="A307" s="67">
        <v>8151</v>
      </c>
      <c r="B307" s="68" t="s">
        <v>824</v>
      </c>
      <c r="C307" s="67">
        <v>8151</v>
      </c>
      <c r="D307" s="69" t="s">
        <v>532</v>
      </c>
    </row>
    <row r="308" spans="1:4" x14ac:dyDescent="0.3">
      <c r="A308" s="67">
        <v>8181</v>
      </c>
      <c r="B308" s="68" t="s">
        <v>825</v>
      </c>
      <c r="C308" s="67">
        <v>8181</v>
      </c>
      <c r="D308" s="69" t="s">
        <v>518</v>
      </c>
    </row>
    <row r="309" spans="1:4" x14ac:dyDescent="0.3">
      <c r="A309" s="67">
        <v>9732</v>
      </c>
      <c r="B309" s="68" t="s">
        <v>826</v>
      </c>
      <c r="C309" s="67">
        <v>9732</v>
      </c>
      <c r="D309" s="69" t="s">
        <v>518</v>
      </c>
    </row>
  </sheetData>
  <sheetProtection algorithmName="SHA-512" hashValue="9z7PL//vnVAD73zWeffZZpkB1ss8on4BppXWXZDPAH0jz1udoVoqTfBOOdjp1cpveJ2hMIVwPnNZNtBCgbX+7Q==" saltValue="diixn6RK6//SIki54REnV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c D A A B Q S w M E F A A C A A g A Y F X u 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Y F X u 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V 7 l A o i k e 4 D g A A A B E A A A A T A B w A R m 9 y b X V s Y X M v U 2 V j d G l v b j E u b S C i G A A o o B Q A A A A A A A A A A A A A A A A A A A A A A A A A A A A r T k 0 u y c z P U w i G 0 I b W A F B L A Q I t A B Q A A g A I A G B V 7 l D f X o i k p w A A A P g A A A A S A A A A A A A A A A A A A A A A A A A A A A B D b 2 5 m a W c v U G F j a 2 F n Z S 5 4 b W x Q S w E C L Q A U A A I A C A B g V e 5 Q D 8 r p q 6 Q A A A D p A A A A E w A A A A A A A A A A A A A A A A D z A A A A W 0 N v b n R l b n R f V H l w Z X N d L n h t b F B L A Q I t A B Q A A g A I A G B V 7 l 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I E K d L 3 k r f S K r u 9 V 7 s T 4 4 k A A A A A A I A A A A A A A N m A A D A A A A A E A A A A H n N w w d L l B 1 x a T 4 C t q Z 1 R T U A A A A A B I A A A K A A A A A Q A A A A l s N b O r E c r D j / O b d 7 A 7 Q b 7 V A A A A B 3 u x z V 8 m A K V G K 1 D H j d P N L f i j Y o I f J x g Q + a / y A U d 4 C h 7 s v I n p v 4 L r u u R w 8 i C 5 3 j G f 1 p I C L b A U d D U R C 5 F V p 2 o o z a s B G X C 8 Q I p B c / K m D U k 5 x R L x Q A A A D r B B 1 c L b L t k + O w c D a 8 e Z D M G f O U V 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DFB1B54295E4D94BBDCE5418730FC321" ma:contentTypeVersion="8" ma:contentTypeDescription="Create a new document." ma:contentTypeScope="" ma:versionID="329311eabc13f2c1e5caed7ce0641a0f">
  <xsd:schema xmlns:xsd="http://www.w3.org/2001/XMLSchema" xmlns:xs="http://www.w3.org/2001/XMLSchema" xmlns:p="http://schemas.microsoft.com/office/2006/metadata/properties" xmlns:ns2="3c017831-b06f-4c53-8ecc-63ec767def28" targetNamespace="http://schemas.microsoft.com/office/2006/metadata/properties" ma:root="true" ma:fieldsID="71a29e56c9826fb3fe7903ee79ffaec8" ns2:_="">
    <xsd:import namespace="3c017831-b06f-4c53-8ecc-63ec767def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17831-b06f-4c53-8ecc-63ec767de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81EA82-4EAC-4CB7-AEE6-15BF2F7E0B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2A9FDB6-607F-45E8-9D8F-C01DA252FB75}">
  <ds:schemaRefs>
    <ds:schemaRef ds:uri="http://schemas.microsoft.com/sharepoint/v3/contenttype/forms"/>
  </ds:schemaRefs>
</ds:datastoreItem>
</file>

<file path=customXml/itemProps3.xml><?xml version="1.0" encoding="utf-8"?>
<ds:datastoreItem xmlns:ds="http://schemas.openxmlformats.org/officeDocument/2006/customXml" ds:itemID="{E1A51AEB-AFF7-4A88-B660-4CA714B85E09}">
  <ds:schemaRefs>
    <ds:schemaRef ds:uri="http://schemas.microsoft.com/DataMashup"/>
  </ds:schemaRefs>
</ds:datastoreItem>
</file>

<file path=customXml/itemProps4.xml><?xml version="1.0" encoding="utf-8"?>
<ds:datastoreItem xmlns:ds="http://schemas.openxmlformats.org/officeDocument/2006/customXml" ds:itemID="{AE2F72A3-72ED-49A9-8F02-6A5A3ACC0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17831-b06f-4c53-8ecc-63ec767de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School-level PFEP (English)</vt:lpstr>
      <vt:lpstr>School-level PFEP (Spanish)</vt:lpstr>
      <vt:lpstr>School-level PFP (Haitian-C.)</vt:lpstr>
      <vt:lpstr>Steps to Complete PFEP</vt:lpstr>
      <vt:lpstr>Steps to Upload the PFEP</vt:lpstr>
      <vt:lpstr>Steps to Complete P. Assurance</vt:lpstr>
      <vt:lpstr>DATA Source</vt:lpstr>
      <vt:lpstr>Sheet1</vt:lpstr>
      <vt:lpstr>Loc.</vt:lpstr>
      <vt:lpstr>'School-level PFEP (English)'!Print_Area</vt:lpstr>
      <vt:lpstr>'School-level PFEP (Spanish)'!Print_Area</vt:lpstr>
      <vt:lpstr>'School-level PFP (Haitian-C.)'!Print_Area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Arteaga, Pedro</dc:creator>
  <cp:keywords/>
  <dc:description/>
  <cp:lastModifiedBy>HERRERA, MERYEN</cp:lastModifiedBy>
  <cp:revision/>
  <dcterms:created xsi:type="dcterms:W3CDTF">2018-08-10T16:47:34Z</dcterms:created>
  <dcterms:modified xsi:type="dcterms:W3CDTF">2025-09-08T13:38:29Z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0x010100DFB1B54295E4D94BBDCE5418730FC321</vt:lpwstr>
  </property>
</Properties>
</file>